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0" i="2" l="1"/>
  <c r="J50" i="2"/>
  <c r="J49" i="2"/>
  <c r="I49" i="2"/>
  <c r="J47" i="2"/>
  <c r="I47" i="2"/>
  <c r="C41" i="2" l="1"/>
  <c r="C46" i="2"/>
  <c r="C38" i="2"/>
  <c r="C27" i="2"/>
  <c r="C21" i="2"/>
  <c r="C16" i="2"/>
  <c r="D46" i="2"/>
  <c r="D41" i="2"/>
  <c r="D27" i="2"/>
  <c r="D21" i="2"/>
  <c r="I13" i="2"/>
  <c r="G46" i="2"/>
  <c r="G27" i="2"/>
  <c r="G41" i="2"/>
  <c r="G21" i="2"/>
  <c r="D7" i="2"/>
  <c r="C7" i="2"/>
  <c r="G7" i="2"/>
  <c r="I31" i="2" l="1"/>
  <c r="J31" i="2"/>
  <c r="G49" i="2" l="1"/>
  <c r="D49" i="2"/>
  <c r="C49" i="2"/>
  <c r="C18" i="2"/>
  <c r="I8" i="2" l="1"/>
  <c r="J23" i="2"/>
  <c r="I35" i="2" l="1"/>
  <c r="C32" i="2" l="1"/>
  <c r="C55" i="2" s="1"/>
  <c r="I54" i="2" l="1"/>
  <c r="J53" i="2"/>
  <c r="J52" i="2"/>
  <c r="I52" i="2"/>
  <c r="J51" i="2"/>
  <c r="F51" i="2"/>
  <c r="E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J36" i="2"/>
  <c r="I36" i="2"/>
  <c r="J34" i="2"/>
  <c r="I34" i="2"/>
  <c r="J33" i="2"/>
  <c r="I33" i="2"/>
  <c r="G32" i="2"/>
  <c r="F32" i="2"/>
  <c r="E32" i="2"/>
  <c r="D32" i="2"/>
  <c r="J30" i="2"/>
  <c r="I30" i="2"/>
  <c r="J29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J15" i="2"/>
  <c r="I15" i="2"/>
  <c r="I14" i="2"/>
  <c r="J12" i="2"/>
  <c r="I12" i="2"/>
  <c r="J10" i="2"/>
  <c r="I10" i="2"/>
  <c r="J9" i="2"/>
  <c r="I9" i="2"/>
  <c r="J8" i="2"/>
  <c r="F7" i="2"/>
  <c r="E7" i="2"/>
  <c r="J32" i="2" l="1"/>
  <c r="G55" i="2"/>
  <c r="J55" i="2" s="1"/>
  <c r="D55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<sst xmlns="http://schemas.openxmlformats.org/spreadsheetml/2006/main" count="154" uniqueCount="114">
  <si>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</si>
  <si>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</si>
  <si>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</si>
  <si>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</si>
  <si>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</si>
  <si>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</si>
  <si>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</si>
  <si>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</si>
  <si>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</si>
  <si>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</si>
  <si>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</si>
  <si>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</si>
  <si>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</si>
  <si>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</si>
  <si>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</si>
  <si>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</si>
  <si>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</si>
  <si>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</si>
  <si>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</si>
  <si>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</si>
  <si>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</si>
  <si>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</si>
  <si>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</si>
  <si>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</si>
  <si>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</si>
  <si>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</si>
  <si>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</si>
  <si>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</si>
  <si>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</si>
  <si>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</si>
  <si>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</si>
  <si>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</si>
  <si>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</si>
  <si>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</si>
  <si>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</si>
  <si>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</si>
  <si>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</si>
  <si>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</si>
  <si>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</si>
  <si>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</si>
  <si>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</si>
  <si>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</si>
  <si>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</si>
  <si>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</si>
  <si>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</si>
  <si>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</si>
  <si>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</si>
  <si>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</si>
  <si>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</si>
  <si>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</si>
  <si>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</si>
  <si>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</si>
  <si>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</si>
  <si>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</si>
  <si>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</si>
  <si>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</si>
  <si>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</si>
  <si>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</si>
  <si>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</si>
  <si>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</si>
  <si>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</si>
  <si>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</si>
  <si>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</si>
  <si>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</si>
  <si>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</si>
  <si>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</si>
  <si>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</si>
  <si>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</si>
  <si>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</si>
  <si>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</si>
  <si>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</si>
  <si>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</si>
  <si>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</si>
  <si>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</si>
  <si>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</si>
  <si>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</si>
  <si>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</si>
  <si>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</si>
  <si>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</si>
  <si>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</si>
  <si>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</si>
  <si>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</si>
  <si>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</si>
  <si>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</si>
  <si>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</si>
  <si>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</si>
  <si>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</si>
  <si>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</si>
  <si>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</si>
  <si>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</si>
  <si>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</si>
  <si>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</si>
  <si>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Уточненные назначения на 2017 год</t>
  </si>
  <si>
    <t>Темп роста 2017 к соответствующему периоду 2016, %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</si>
  <si>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</si>
  <si>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</si>
  <si>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</si>
  <si>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</si>
  <si>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</si>
  <si>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</si>
  <si>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</si>
  <si>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</si>
  <si>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</si>
  <si>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</si>
  <si>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И.о.заместителя главы администрации района, начальник финансового управления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</si>
  <si>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</si>
  <si>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</si>
  <si>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</si>
  <si>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</si>
  <si>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</si>
  <si>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</si>
  <si>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Сведения об исполнении  бюджета Трубчевского муниципального района за 9 месяцев 2017 года по расходам в разрезе разделов и подразделов классификации расходов бюджетов в сравнении с соответствующим периодом прошлого года</t>
  </si>
  <si>
    <t>Кассовое исполнение                                                               за 9 месяцев 2016 года</t>
  </si>
  <si>
    <t>Кассовое исполнение                                                               за 9 месяцев                                                                        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</si>
</sst>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28" workbookViewId="0">
      <selection activeCell="J19" sqref="J19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ht="49.5" customHeight="1" x14ac:dyDescent="0.25">
      <c r="A2" s="28" t="s">
        <v>111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2.75" customHeight="1" x14ac:dyDescent="0.25">
      <c r="A3" s="17"/>
      <c r="B3" s="17"/>
      <c r="C3" s="17"/>
      <c r="D3" s="17"/>
      <c r="E3" s="18"/>
      <c r="F3" s="18"/>
      <c r="G3" s="19"/>
      <c r="H3" s="19"/>
      <c r="I3" s="29" t="s">
        <v>0</v>
      </c>
      <c r="J3" s="29"/>
      <c r="L3" t="s">
        <v>110</v>
      </c>
    </row>
    <row r="4" spans="1:12" s="4" customFormat="1" ht="22.5" customHeight="1" x14ac:dyDescent="0.25">
      <c r="A4" s="30" t="s">
        <v>1</v>
      </c>
      <c r="B4" s="30" t="s">
        <v>2</v>
      </c>
      <c r="C4" s="31" t="s">
        <v>112</v>
      </c>
      <c r="D4" s="30" t="s">
        <v>92</v>
      </c>
      <c r="E4" s="31" t="s">
        <v>3</v>
      </c>
      <c r="F4" s="31"/>
      <c r="G4" s="31" t="s">
        <v>113</v>
      </c>
      <c r="H4" s="31"/>
      <c r="I4" s="31" t="s">
        <v>4</v>
      </c>
      <c r="J4" s="32" t="s">
        <v>93</v>
      </c>
    </row>
    <row r="5" spans="1:12" s="4" customFormat="1" ht="15.75" customHeight="1" x14ac:dyDescent="0.25">
      <c r="A5" s="30"/>
      <c r="B5" s="30"/>
      <c r="C5" s="31"/>
      <c r="D5" s="30"/>
      <c r="E5" s="31"/>
      <c r="F5" s="31"/>
      <c r="G5" s="31"/>
      <c r="H5" s="31"/>
      <c r="I5" s="31"/>
      <c r="J5" s="32"/>
    </row>
    <row r="6" spans="1:12" s="4" customFormat="1" ht="42" customHeight="1" x14ac:dyDescent="0.25">
      <c r="A6" s="30"/>
      <c r="B6" s="30"/>
      <c r="C6" s="31"/>
      <c r="D6" s="30"/>
      <c r="E6" s="31"/>
      <c r="F6" s="31"/>
      <c r="G6" s="31"/>
      <c r="H6" s="31"/>
      <c r="I6" s="31"/>
      <c r="J6" s="32"/>
    </row>
    <row r="7" spans="1:12" ht="15.75" x14ac:dyDescent="0.25">
      <c r="A7" s="5" t="s">
        <v>5</v>
      </c>
      <c r="B7" s="6" t="s">
        <v>6</v>
      </c>
      <c r="C7" s="7">
        <f>C8+C9+C10+C12+C13+C15</f>
        <v>39453122.140000001</v>
      </c>
      <c r="D7" s="7">
        <f>D8+D9+D10+D12+D13+D14+D15</f>
        <v>54986034.860000007</v>
      </c>
      <c r="E7" s="7">
        <f>SUM(E8:E15)</f>
        <v>0</v>
      </c>
      <c r="F7" s="7">
        <f>SUM(F8:F15)</f>
        <v>0</v>
      </c>
      <c r="G7" s="7">
        <f>G8+G9+G10+G12+G13+G15</f>
        <v>36840964.450000003</v>
      </c>
      <c r="H7" s="7" t="s">
        <v>7</v>
      </c>
      <c r="I7" s="8">
        <f t="shared" ref="I7:I15" si="0">G7/D7*100</f>
        <v>67.000583955182108</v>
      </c>
      <c r="J7" s="8">
        <f>G7/C7*100</f>
        <v>93.379084979052564</v>
      </c>
    </row>
    <row r="8" spans="1:12" ht="46.5" customHeight="1" x14ac:dyDescent="0.25">
      <c r="A8" s="9" t="s">
        <v>8</v>
      </c>
      <c r="B8" s="10" t="s">
        <v>9</v>
      </c>
      <c r="C8" s="11">
        <v>2578790.67</v>
      </c>
      <c r="D8" s="11">
        <v>3591006</v>
      </c>
      <c r="E8" s="11"/>
      <c r="F8" s="11"/>
      <c r="G8" s="11">
        <v>2674346.64</v>
      </c>
      <c r="H8" s="11" t="s">
        <v>7</v>
      </c>
      <c r="I8" s="12">
        <f t="shared" si="0"/>
        <v>74.473466209747357</v>
      </c>
      <c r="J8" s="12">
        <f>G8/C8*100</f>
        <v>103.70545663560975</v>
      </c>
    </row>
    <row r="9" spans="1:12" ht="66.75" customHeight="1" x14ac:dyDescent="0.25">
      <c r="A9" s="9" t="s">
        <v>10</v>
      </c>
      <c r="B9" s="10" t="s">
        <v>11</v>
      </c>
      <c r="C9" s="11">
        <v>877721.76</v>
      </c>
      <c r="D9" s="11">
        <v>1518064.03</v>
      </c>
      <c r="E9" s="11"/>
      <c r="F9" s="11"/>
      <c r="G9" s="11">
        <v>1003657.54</v>
      </c>
      <c r="H9" s="11" t="s">
        <v>7</v>
      </c>
      <c r="I9" s="12">
        <f t="shared" si="0"/>
        <v>66.114308762061896</v>
      </c>
      <c r="J9" s="12">
        <f t="shared" ref="J9:J55" si="1">G9/C9*100</f>
        <v>114.3480298357876</v>
      </c>
    </row>
    <row r="10" spans="1:12" ht="60.75" customHeight="1" x14ac:dyDescent="0.25">
      <c r="A10" s="9" t="s">
        <v>12</v>
      </c>
      <c r="B10" s="10" t="s">
        <v>13</v>
      </c>
      <c r="C10" s="11">
        <v>23856568.800000001</v>
      </c>
      <c r="D10" s="11">
        <v>31309265.460000001</v>
      </c>
      <c r="E10" s="11"/>
      <c r="F10" s="11"/>
      <c r="G10" s="11">
        <v>22389915.800000001</v>
      </c>
      <c r="H10" s="11" t="s">
        <v>7</v>
      </c>
      <c r="I10" s="12">
        <f t="shared" si="0"/>
        <v>71.512108224336473</v>
      </c>
      <c r="J10" s="12">
        <f t="shared" si="1"/>
        <v>93.852204764668429</v>
      </c>
    </row>
    <row r="11" spans="1:12" ht="21" customHeight="1" x14ac:dyDescent="0.25">
      <c r="A11" s="9" t="s">
        <v>14</v>
      </c>
      <c r="B11" s="10" t="s">
        <v>15</v>
      </c>
      <c r="C11" s="11"/>
      <c r="D11" s="11"/>
      <c r="E11" s="11"/>
      <c r="F11" s="11"/>
      <c r="G11" s="11"/>
      <c r="H11" s="11" t="s">
        <v>7</v>
      </c>
      <c r="I11" s="12"/>
      <c r="J11" s="12"/>
    </row>
    <row r="12" spans="1:12" ht="52.5" customHeight="1" x14ac:dyDescent="0.25">
      <c r="A12" s="9" t="s">
        <v>16</v>
      </c>
      <c r="B12" s="10" t="s">
        <v>17</v>
      </c>
      <c r="C12" s="11">
        <v>5250753.24</v>
      </c>
      <c r="D12" s="11">
        <v>5989362</v>
      </c>
      <c r="E12" s="11"/>
      <c r="F12" s="11"/>
      <c r="G12" s="11">
        <v>4880809.95</v>
      </c>
      <c r="H12" s="11" t="s">
        <v>7</v>
      </c>
      <c r="I12" s="12">
        <f t="shared" si="0"/>
        <v>81.491316604339488</v>
      </c>
      <c r="J12" s="12">
        <f t="shared" si="1"/>
        <v>92.954471994955142</v>
      </c>
    </row>
    <row r="13" spans="1:12" ht="31.5" x14ac:dyDescent="0.25">
      <c r="A13" s="9" t="s">
        <v>97</v>
      </c>
      <c r="B13" s="10" t="s">
        <v>96</v>
      </c>
      <c r="C13" s="11"/>
      <c r="D13" s="11">
        <v>17833.2</v>
      </c>
      <c r="E13" s="11"/>
      <c r="F13" s="11"/>
      <c r="G13" s="11">
        <v>17833.2</v>
      </c>
      <c r="H13" s="11"/>
      <c r="I13" s="12">
        <f t="shared" si="0"/>
        <v>100</v>
      </c>
      <c r="J13" s="12"/>
    </row>
    <row r="14" spans="1:12" ht="15.75" x14ac:dyDescent="0.25">
      <c r="A14" s="9" t="s">
        <v>18</v>
      </c>
      <c r="B14" s="10" t="s">
        <v>19</v>
      </c>
      <c r="C14" s="11"/>
      <c r="D14" s="11">
        <v>335000</v>
      </c>
      <c r="E14" s="11"/>
      <c r="F14" s="11"/>
      <c r="G14" s="33">
        <v>0</v>
      </c>
      <c r="H14" s="11" t="s">
        <v>7</v>
      </c>
      <c r="I14" s="12">
        <f t="shared" si="0"/>
        <v>0</v>
      </c>
      <c r="J14" s="12"/>
    </row>
    <row r="15" spans="1:12" ht="15.75" x14ac:dyDescent="0.25">
      <c r="A15" s="9" t="s">
        <v>20</v>
      </c>
      <c r="B15" s="10" t="s">
        <v>21</v>
      </c>
      <c r="C15" s="11">
        <v>6889287.6699999999</v>
      </c>
      <c r="D15" s="11">
        <v>12225504.17</v>
      </c>
      <c r="E15" s="11"/>
      <c r="F15" s="11"/>
      <c r="G15" s="11">
        <v>5874401.3200000003</v>
      </c>
      <c r="H15" s="11" t="s">
        <v>7</v>
      </c>
      <c r="I15" s="12">
        <f t="shared" si="0"/>
        <v>48.050380894843705</v>
      </c>
      <c r="J15" s="12">
        <f t="shared" si="1"/>
        <v>85.268631553601537</v>
      </c>
    </row>
    <row r="16" spans="1:12" ht="15.75" x14ac:dyDescent="0.25">
      <c r="A16" s="5" t="s">
        <v>22</v>
      </c>
      <c r="B16" s="6" t="s">
        <v>23</v>
      </c>
      <c r="C16" s="7">
        <f>C17</f>
        <v>656688.75</v>
      </c>
      <c r="D16" s="7">
        <f t="shared" ref="D16:H16" si="2">D17</f>
        <v>859234</v>
      </c>
      <c r="E16" s="7">
        <f t="shared" si="2"/>
        <v>0</v>
      </c>
      <c r="F16" s="7">
        <f t="shared" si="2"/>
        <v>0</v>
      </c>
      <c r="G16" s="7">
        <f t="shared" si="2"/>
        <v>630514.75</v>
      </c>
      <c r="H16" s="7" t="str">
        <f t="shared" si="2"/>
        <v>-</v>
      </c>
      <c r="I16" s="8">
        <f>G16/D16*100</f>
        <v>73.381028916453488</v>
      </c>
      <c r="J16" s="8">
        <f t="shared" si="1"/>
        <v>96.014245713817999</v>
      </c>
    </row>
    <row r="17" spans="1:10" ht="15.75" x14ac:dyDescent="0.25">
      <c r="A17" s="9" t="s">
        <v>24</v>
      </c>
      <c r="B17" s="10" t="s">
        <v>25</v>
      </c>
      <c r="C17" s="11">
        <v>656688.75</v>
      </c>
      <c r="D17" s="11">
        <v>859234</v>
      </c>
      <c r="E17" s="11"/>
      <c r="F17" s="11"/>
      <c r="G17" s="11">
        <v>630514.75</v>
      </c>
      <c r="H17" s="11" t="s">
        <v>7</v>
      </c>
      <c r="I17" s="12">
        <f t="shared" ref="I17:I55" si="3">G17/D17*100</f>
        <v>73.381028916453488</v>
      </c>
      <c r="J17" s="12">
        <f t="shared" si="1"/>
        <v>96.014245713817999</v>
      </c>
    </row>
    <row r="18" spans="1:10" ht="47.25" x14ac:dyDescent="0.25">
      <c r="A18" s="5" t="s">
        <v>26</v>
      </c>
      <c r="B18" s="6" t="s">
        <v>27</v>
      </c>
      <c r="C18" s="7">
        <f t="shared" ref="C18:G18" si="4">C19+C20</f>
        <v>4707880.95</v>
      </c>
      <c r="D18" s="7">
        <f t="shared" si="4"/>
        <v>6935037.7300000004</v>
      </c>
      <c r="E18" s="7">
        <f t="shared" si="4"/>
        <v>0</v>
      </c>
      <c r="F18" s="7">
        <f t="shared" si="4"/>
        <v>0</v>
      </c>
      <c r="G18" s="7">
        <f t="shared" si="4"/>
        <v>5200347.9000000004</v>
      </c>
      <c r="H18" s="7" t="s">
        <v>7</v>
      </c>
      <c r="I18" s="8">
        <f t="shared" si="3"/>
        <v>74.98658410327063</v>
      </c>
      <c r="J18" s="8">
        <f t="shared" si="1"/>
        <v>110.46048010198729</v>
      </c>
    </row>
    <row r="19" spans="1:10" ht="63" x14ac:dyDescent="0.25">
      <c r="A19" s="9" t="s">
        <v>28</v>
      </c>
      <c r="B19" s="10" t="s">
        <v>29</v>
      </c>
      <c r="C19" s="11">
        <v>614054.94999999995</v>
      </c>
      <c r="D19" s="11">
        <v>1256037.73</v>
      </c>
      <c r="E19" s="11"/>
      <c r="F19" s="11"/>
      <c r="G19" s="11">
        <v>1081858.33</v>
      </c>
      <c r="H19" s="11" t="s">
        <v>7</v>
      </c>
      <c r="I19" s="12">
        <f t="shared" si="3"/>
        <v>86.132629948942707</v>
      </c>
      <c r="J19" s="12">
        <f t="shared" si="1"/>
        <v>176.18265759440587</v>
      </c>
    </row>
    <row r="20" spans="1:10" ht="15.75" x14ac:dyDescent="0.25">
      <c r="A20" s="9" t="s">
        <v>30</v>
      </c>
      <c r="B20" s="10" t="s">
        <v>31</v>
      </c>
      <c r="C20" s="11">
        <v>4093826</v>
      </c>
      <c r="D20" s="11">
        <v>5679000</v>
      </c>
      <c r="E20" s="11"/>
      <c r="F20" s="11"/>
      <c r="G20" s="11">
        <v>4118489.57</v>
      </c>
      <c r="H20" s="11" t="s">
        <v>7</v>
      </c>
      <c r="I20" s="12">
        <f t="shared" si="3"/>
        <v>72.521387039971813</v>
      </c>
      <c r="J20" s="12">
        <f t="shared" si="1"/>
        <v>100.60245770093795</v>
      </c>
    </row>
    <row r="21" spans="1:10" ht="15.75" x14ac:dyDescent="0.25">
      <c r="A21" s="5" t="s">
        <v>32</v>
      </c>
      <c r="B21" s="6" t="s">
        <v>33</v>
      </c>
      <c r="C21" s="7">
        <f>C22+C23+C24+C25+C26</f>
        <v>57761617</v>
      </c>
      <c r="D21" s="7">
        <f>D22+D23+D24+D25+D26</f>
        <v>60112719.32</v>
      </c>
      <c r="E21" s="7">
        <f>SUM(E22:E26)</f>
        <v>0</v>
      </c>
      <c r="F21" s="7">
        <f>SUM(F22:F26)</f>
        <v>0</v>
      </c>
      <c r="G21" s="7">
        <f>G22+G23+G24+G25+G26</f>
        <v>23273307.890000001</v>
      </c>
      <c r="H21" s="7" t="s">
        <v>7</v>
      </c>
      <c r="I21" s="8">
        <f t="shared" si="3"/>
        <v>38.716112252564123</v>
      </c>
      <c r="J21" s="8">
        <f t="shared" si="1"/>
        <v>40.291995097713418</v>
      </c>
    </row>
    <row r="22" spans="1:10" ht="15.75" x14ac:dyDescent="0.25">
      <c r="A22" s="9" t="s">
        <v>34</v>
      </c>
      <c r="B22" s="10" t="s">
        <v>35</v>
      </c>
      <c r="C22" s="11"/>
      <c r="D22" s="11">
        <v>200818.07</v>
      </c>
      <c r="E22" s="11"/>
      <c r="F22" s="11"/>
      <c r="G22" s="11">
        <v>9104.2900000000009</v>
      </c>
      <c r="H22" s="11" t="s">
        <v>7</v>
      </c>
      <c r="I22" s="12">
        <f t="shared" si="3"/>
        <v>4.5336009852101462</v>
      </c>
      <c r="J22" s="12"/>
    </row>
    <row r="23" spans="1:10" ht="15.75" x14ac:dyDescent="0.25">
      <c r="A23" s="9" t="s">
        <v>36</v>
      </c>
      <c r="B23" s="10" t="s">
        <v>37</v>
      </c>
      <c r="C23" s="11">
        <v>141500</v>
      </c>
      <c r="D23" s="11">
        <v>118800</v>
      </c>
      <c r="E23" s="11"/>
      <c r="F23" s="11"/>
      <c r="G23" s="11">
        <v>118800</v>
      </c>
      <c r="H23" s="11" t="s">
        <v>7</v>
      </c>
      <c r="I23" s="12">
        <f t="shared" si="3"/>
        <v>100</v>
      </c>
      <c r="J23" s="12">
        <f t="shared" si="1"/>
        <v>83.957597173144876</v>
      </c>
    </row>
    <row r="24" spans="1:10" ht="15.75" x14ac:dyDescent="0.25">
      <c r="A24" s="9" t="s">
        <v>38</v>
      </c>
      <c r="B24" s="10" t="s">
        <v>39</v>
      </c>
      <c r="C24" s="11">
        <v>3522130.03</v>
      </c>
      <c r="D24" s="11">
        <v>4651500</v>
      </c>
      <c r="E24" s="11"/>
      <c r="F24" s="11"/>
      <c r="G24" s="11">
        <v>3101000</v>
      </c>
      <c r="H24" s="11" t="s">
        <v>7</v>
      </c>
      <c r="I24" s="12">
        <f t="shared" si="3"/>
        <v>66.666666666666657</v>
      </c>
      <c r="J24" s="12">
        <f t="shared" si="1"/>
        <v>88.043313948860657</v>
      </c>
    </row>
    <row r="25" spans="1:10" ht="15.75" x14ac:dyDescent="0.25">
      <c r="A25" s="9" t="s">
        <v>40</v>
      </c>
      <c r="B25" s="10" t="s">
        <v>41</v>
      </c>
      <c r="C25" s="11">
        <v>53881189.420000002</v>
      </c>
      <c r="D25" s="11">
        <v>53723394.25</v>
      </c>
      <c r="E25" s="11"/>
      <c r="F25" s="11"/>
      <c r="G25" s="11">
        <v>19590214.120000001</v>
      </c>
      <c r="H25" s="11" t="s">
        <v>7</v>
      </c>
      <c r="I25" s="12">
        <f t="shared" si="3"/>
        <v>36.464959806593015</v>
      </c>
      <c r="J25" s="12">
        <f t="shared" si="1"/>
        <v>36.35816939246773</v>
      </c>
    </row>
    <row r="26" spans="1:10" ht="31.5" x14ac:dyDescent="0.25">
      <c r="A26" s="9" t="s">
        <v>42</v>
      </c>
      <c r="B26" s="10" t="s">
        <v>43</v>
      </c>
      <c r="C26" s="11">
        <v>216797.55</v>
      </c>
      <c r="D26" s="11">
        <v>1418207</v>
      </c>
      <c r="E26" s="11"/>
      <c r="F26" s="11"/>
      <c r="G26" s="11">
        <v>454189.48</v>
      </c>
      <c r="H26" s="11" t="s">
        <v>7</v>
      </c>
      <c r="I26" s="12">
        <f t="shared" si="3"/>
        <v>32.025612622134844</v>
      </c>
      <c r="J26" s="12">
        <f t="shared" si="1"/>
        <v>209.49936011730759</v>
      </c>
    </row>
    <row r="27" spans="1:10" ht="31.5" x14ac:dyDescent="0.25">
      <c r="A27" s="5" t="s">
        <v>44</v>
      </c>
      <c r="B27" s="6" t="s">
        <v>45</v>
      </c>
      <c r="C27" s="7">
        <f>C28+C29+C30</f>
        <v>47306422.869999997</v>
      </c>
      <c r="D27" s="7">
        <f>D28+D29+D30</f>
        <v>55833510.189999998</v>
      </c>
      <c r="E27" s="7">
        <f>E28+E29+E30</f>
        <v>0</v>
      </c>
      <c r="F27" s="7">
        <f>F28+F29+F30</f>
        <v>0</v>
      </c>
      <c r="G27" s="7">
        <f>G28+G29+G30</f>
        <v>21600732.68</v>
      </c>
      <c r="H27" s="7" t="s">
        <v>7</v>
      </c>
      <c r="I27" s="8">
        <f t="shared" si="3"/>
        <v>38.687756880219894</v>
      </c>
      <c r="J27" s="8">
        <f t="shared" si="1"/>
        <v>45.661310599111886</v>
      </c>
    </row>
    <row r="28" spans="1:10" ht="15.75" x14ac:dyDescent="0.25">
      <c r="A28" s="9" t="s">
        <v>46</v>
      </c>
      <c r="B28" s="10" t="s">
        <v>47</v>
      </c>
      <c r="C28" s="11">
        <v>22130316.620000001</v>
      </c>
      <c r="D28" s="11">
        <v>603643.06000000006</v>
      </c>
      <c r="E28" s="11"/>
      <c r="F28" s="11"/>
      <c r="G28" s="11">
        <v>272015.35999999999</v>
      </c>
      <c r="H28" s="11" t="s">
        <v>7</v>
      </c>
      <c r="I28" s="12">
        <f t="shared" si="3"/>
        <v>45.062285649403464</v>
      </c>
      <c r="J28" s="12">
        <f t="shared" si="1"/>
        <v>1.229152590406996</v>
      </c>
    </row>
    <row r="29" spans="1:10" ht="15.75" x14ac:dyDescent="0.25">
      <c r="A29" s="9" t="s">
        <v>48</v>
      </c>
      <c r="B29" s="10" t="s">
        <v>49</v>
      </c>
      <c r="C29" s="11">
        <v>11770659.560000001</v>
      </c>
      <c r="D29" s="11">
        <v>22972117.07</v>
      </c>
      <c r="E29" s="11"/>
      <c r="F29" s="11"/>
      <c r="G29" s="11">
        <v>3463465.49</v>
      </c>
      <c r="H29" s="11" t="s">
        <v>7</v>
      </c>
      <c r="I29" s="12">
        <f t="shared" si="3"/>
        <v>15.076823261200628</v>
      </c>
      <c r="J29" s="12">
        <f t="shared" si="1"/>
        <v>29.424565992629898</v>
      </c>
    </row>
    <row r="30" spans="1:10" ht="15.75" x14ac:dyDescent="0.25">
      <c r="A30" s="9" t="s">
        <v>50</v>
      </c>
      <c r="B30" s="10" t="s">
        <v>51</v>
      </c>
      <c r="C30" s="11">
        <v>13405446.689999999</v>
      </c>
      <c r="D30" s="11">
        <v>32257750.059999999</v>
      </c>
      <c r="E30" s="11"/>
      <c r="F30" s="11"/>
      <c r="G30" s="11">
        <v>17865251.829999998</v>
      </c>
      <c r="H30" s="11" t="s">
        <v>7</v>
      </c>
      <c r="I30" s="12">
        <f t="shared" si="3"/>
        <v>55.382820552488333</v>
      </c>
      <c r="J30" s="12">
        <f t="shared" si="1"/>
        <v>133.26860524033756</v>
      </c>
    </row>
    <row r="31" spans="1:10" ht="15.75" x14ac:dyDescent="0.25">
      <c r="A31" s="5" t="s">
        <v>108</v>
      </c>
      <c r="B31" s="6" t="s">
        <v>109</v>
      </c>
      <c r="C31" s="7">
        <v>8760</v>
      </c>
      <c r="D31" s="7">
        <v>38715.15</v>
      </c>
      <c r="E31" s="7"/>
      <c r="F31" s="7"/>
      <c r="G31" s="7">
        <v>25105.68</v>
      </c>
      <c r="H31" s="7"/>
      <c r="I31" s="8">
        <f t="shared" si="3"/>
        <v>64.847172231025837</v>
      </c>
      <c r="J31" s="8">
        <f t="shared" si="1"/>
        <v>286.59452054794519</v>
      </c>
    </row>
    <row r="32" spans="1:10" ht="15.75" x14ac:dyDescent="0.25">
      <c r="A32" s="5" t="s">
        <v>52</v>
      </c>
      <c r="B32" s="6" t="s">
        <v>53</v>
      </c>
      <c r="C32" s="7">
        <f>SUM(C33:C37)</f>
        <v>179572754.31999999</v>
      </c>
      <c r="D32" s="7">
        <f>SUM(D33:D37)</f>
        <v>238138318.19999999</v>
      </c>
      <c r="E32" s="7">
        <f>SUM(E33:E37)</f>
        <v>0</v>
      </c>
      <c r="F32" s="7">
        <f>SUM(F33:F37)</f>
        <v>0</v>
      </c>
      <c r="G32" s="7">
        <f>SUM(G33:G37)</f>
        <v>174910656.52000001</v>
      </c>
      <c r="H32" s="7" t="s">
        <v>7</v>
      </c>
      <c r="I32" s="8">
        <f t="shared" si="3"/>
        <v>73.449186104145426</v>
      </c>
      <c r="J32" s="8">
        <f t="shared" si="1"/>
        <v>97.403783320217897</v>
      </c>
    </row>
    <row r="33" spans="1:10" ht="15.75" x14ac:dyDescent="0.25">
      <c r="A33" s="9" t="s">
        <v>54</v>
      </c>
      <c r="B33" s="10" t="s">
        <v>55</v>
      </c>
      <c r="C33" s="11">
        <v>47288641.119999997</v>
      </c>
      <c r="D33" s="11">
        <v>60581388.189999998</v>
      </c>
      <c r="E33" s="11"/>
      <c r="F33" s="11"/>
      <c r="G33" s="11">
        <v>43536126.479999997</v>
      </c>
      <c r="H33" s="11" t="s">
        <v>7</v>
      </c>
      <c r="I33" s="12">
        <f t="shared" si="3"/>
        <v>71.863864102055004</v>
      </c>
      <c r="J33" s="12">
        <f t="shared" si="1"/>
        <v>92.064659607203353</v>
      </c>
    </row>
    <row r="34" spans="1:10" ht="15.75" x14ac:dyDescent="0.25">
      <c r="A34" s="9" t="s">
        <v>56</v>
      </c>
      <c r="B34" s="10" t="s">
        <v>57</v>
      </c>
      <c r="C34" s="11">
        <v>114420318.84</v>
      </c>
      <c r="D34" s="11">
        <v>135095447</v>
      </c>
      <c r="E34" s="11"/>
      <c r="F34" s="11"/>
      <c r="G34" s="11">
        <v>97045141.120000005</v>
      </c>
      <c r="H34" s="11" t="s">
        <v>7</v>
      </c>
      <c r="I34" s="12">
        <f t="shared" si="3"/>
        <v>71.83450166162892</v>
      </c>
      <c r="J34" s="12">
        <f t="shared" si="1"/>
        <v>84.814604699453227</v>
      </c>
    </row>
    <row r="35" spans="1:10" ht="15.75" x14ac:dyDescent="0.25">
      <c r="A35" s="9" t="s">
        <v>94</v>
      </c>
      <c r="B35" s="10" t="s">
        <v>95</v>
      </c>
      <c r="C35" s="11"/>
      <c r="D35" s="11">
        <v>20496283.010000002</v>
      </c>
      <c r="E35" s="11"/>
      <c r="F35" s="11"/>
      <c r="G35" s="11">
        <v>15634567.9</v>
      </c>
      <c r="H35" s="11"/>
      <c r="I35" s="12">
        <f t="shared" si="3"/>
        <v>76.280015710028977</v>
      </c>
      <c r="J35" s="12"/>
    </row>
    <row r="36" spans="1:10" ht="15.75" x14ac:dyDescent="0.25">
      <c r="A36" s="9" t="s">
        <v>58</v>
      </c>
      <c r="B36" s="10" t="s">
        <v>59</v>
      </c>
      <c r="C36" s="11">
        <v>13659</v>
      </c>
      <c r="D36" s="11">
        <v>40000</v>
      </c>
      <c r="E36" s="11"/>
      <c r="F36" s="11"/>
      <c r="G36" s="11">
        <v>36993</v>
      </c>
      <c r="H36" s="11" t="s">
        <v>7</v>
      </c>
      <c r="I36" s="12">
        <f t="shared" si="3"/>
        <v>92.482500000000002</v>
      </c>
      <c r="J36" s="12">
        <f t="shared" si="1"/>
        <v>270.83241818581155</v>
      </c>
    </row>
    <row r="37" spans="1:10" ht="15.75" x14ac:dyDescent="0.25">
      <c r="A37" s="9" t="s">
        <v>60</v>
      </c>
      <c r="B37" s="10" t="s">
        <v>61</v>
      </c>
      <c r="C37" s="11">
        <v>17850135.359999999</v>
      </c>
      <c r="D37" s="11">
        <v>21925200</v>
      </c>
      <c r="E37" s="11"/>
      <c r="F37" s="11"/>
      <c r="G37" s="11">
        <v>18657828.02</v>
      </c>
      <c r="H37" s="11" t="s">
        <v>7</v>
      </c>
      <c r="I37" s="12">
        <f t="shared" si="3"/>
        <v>85.097641161768195</v>
      </c>
      <c r="J37" s="12">
        <f t="shared" si="1"/>
        <v>104.52485453869409</v>
      </c>
    </row>
    <row r="38" spans="1:10" ht="15.75" x14ac:dyDescent="0.25">
      <c r="A38" s="5" t="s">
        <v>62</v>
      </c>
      <c r="B38" s="6" t="s">
        <v>63</v>
      </c>
      <c r="C38" s="7">
        <f>C39</f>
        <v>22255102.530000001</v>
      </c>
      <c r="D38" s="7">
        <f>D39+D40</f>
        <v>32906943.039999999</v>
      </c>
      <c r="E38" s="7">
        <f>E39+E40</f>
        <v>0</v>
      </c>
      <c r="F38" s="7">
        <f>F39+F40</f>
        <v>0</v>
      </c>
      <c r="G38" s="7">
        <f>G39+G40</f>
        <v>24576167.690000001</v>
      </c>
      <c r="H38" s="7" t="s">
        <v>7</v>
      </c>
      <c r="I38" s="8">
        <f t="shared" si="3"/>
        <v>74.683836964516786</v>
      </c>
      <c r="J38" s="8">
        <f t="shared" si="1"/>
        <v>110.42936179184612</v>
      </c>
    </row>
    <row r="39" spans="1:10" ht="15.75" x14ac:dyDescent="0.25">
      <c r="A39" s="9" t="s">
        <v>64</v>
      </c>
      <c r="B39" s="10" t="s">
        <v>65</v>
      </c>
      <c r="C39" s="11">
        <v>22255102.530000001</v>
      </c>
      <c r="D39" s="11">
        <v>32906943.039999999</v>
      </c>
      <c r="E39" s="11"/>
      <c r="F39" s="11"/>
      <c r="G39" s="11">
        <v>24576167.690000001</v>
      </c>
      <c r="H39" s="11" t="s">
        <v>7</v>
      </c>
      <c r="I39" s="12">
        <f t="shared" si="3"/>
        <v>74.683836964516786</v>
      </c>
      <c r="J39" s="12">
        <f t="shared" si="1"/>
        <v>110.42936179184612</v>
      </c>
    </row>
    <row r="40" spans="1:10" ht="31.5" hidden="1" x14ac:dyDescent="0.25">
      <c r="A40" s="9" t="s">
        <v>66</v>
      </c>
      <c r="B40" s="10" t="s">
        <v>67</v>
      </c>
      <c r="C40" s="11"/>
      <c r="D40" s="11"/>
      <c r="E40" s="11"/>
      <c r="F40" s="11"/>
      <c r="G40" s="11"/>
      <c r="H40" s="11" t="s">
        <v>7</v>
      </c>
      <c r="I40" s="12" t="e">
        <f t="shared" si="3"/>
        <v>#DIV/0!</v>
      </c>
      <c r="J40" s="12"/>
    </row>
    <row r="41" spans="1:10" ht="15.75" x14ac:dyDescent="0.25">
      <c r="A41" s="5" t="s">
        <v>68</v>
      </c>
      <c r="B41" s="6" t="s">
        <v>69</v>
      </c>
      <c r="C41" s="7">
        <f>C42+C43+C44+C45</f>
        <v>15671088.700000003</v>
      </c>
      <c r="D41" s="7">
        <f>D42+D43+D44+D45</f>
        <v>27881462.189999998</v>
      </c>
      <c r="E41" s="7">
        <f>SUM(E42:E45)</f>
        <v>0</v>
      </c>
      <c r="F41" s="7">
        <f>SUM(F42:F45)</f>
        <v>0</v>
      </c>
      <c r="G41" s="7">
        <f>G42+G43+G44+G45</f>
        <v>21617997.419999998</v>
      </c>
      <c r="H41" s="7" t="s">
        <v>7</v>
      </c>
      <c r="I41" s="8">
        <f t="shared" si="3"/>
        <v>77.535379144331742</v>
      </c>
      <c r="J41" s="8">
        <f t="shared" si="1"/>
        <v>137.94828064498157</v>
      </c>
    </row>
    <row r="42" spans="1:10" ht="15.75" x14ac:dyDescent="0.25">
      <c r="A42" s="9" t="s">
        <v>70</v>
      </c>
      <c r="B42" s="10" t="s">
        <v>71</v>
      </c>
      <c r="C42" s="11">
        <v>4598744.37</v>
      </c>
      <c r="D42" s="11">
        <v>7086447.3499999996</v>
      </c>
      <c r="E42" s="11"/>
      <c r="F42" s="11"/>
      <c r="G42" s="11">
        <v>5690088.9299999997</v>
      </c>
      <c r="H42" s="11" t="s">
        <v>7</v>
      </c>
      <c r="I42" s="12">
        <f t="shared" si="3"/>
        <v>80.295367325349559</v>
      </c>
      <c r="J42" s="12">
        <f t="shared" si="1"/>
        <v>123.73135952325175</v>
      </c>
    </row>
    <row r="43" spans="1:10" ht="15.75" x14ac:dyDescent="0.25">
      <c r="A43" s="9" t="s">
        <v>72</v>
      </c>
      <c r="B43" s="10" t="s">
        <v>73</v>
      </c>
      <c r="C43" s="11">
        <v>112770</v>
      </c>
      <c r="D43" s="11">
        <v>3064750.22</v>
      </c>
      <c r="E43" s="11"/>
      <c r="F43" s="11"/>
      <c r="G43" s="11">
        <v>2372635.79</v>
      </c>
      <c r="H43" s="11" t="s">
        <v>7</v>
      </c>
      <c r="I43" s="12">
        <f t="shared" si="3"/>
        <v>77.416938402242778</v>
      </c>
      <c r="J43" s="12">
        <f t="shared" si="1"/>
        <v>2103.9600869025448</v>
      </c>
    </row>
    <row r="44" spans="1:10" ht="15.75" x14ac:dyDescent="0.25">
      <c r="A44" s="9" t="s">
        <v>74</v>
      </c>
      <c r="B44" s="10" t="s">
        <v>75</v>
      </c>
      <c r="C44" s="11">
        <v>9773431.2100000009</v>
      </c>
      <c r="D44" s="11">
        <v>16077008.619999999</v>
      </c>
      <c r="E44" s="11"/>
      <c r="F44" s="11"/>
      <c r="G44" s="11">
        <v>12429401.390000001</v>
      </c>
      <c r="H44" s="11" t="s">
        <v>7</v>
      </c>
      <c r="I44" s="12">
        <f t="shared" si="3"/>
        <v>77.311654697613776</v>
      </c>
      <c r="J44" s="12">
        <f t="shared" si="1"/>
        <v>127.1754118173202</v>
      </c>
    </row>
    <row r="45" spans="1:10" ht="31.5" x14ac:dyDescent="0.25">
      <c r="A45" s="9" t="s">
        <v>76</v>
      </c>
      <c r="B45" s="10" t="s">
        <v>77</v>
      </c>
      <c r="C45" s="11">
        <v>1186143.1200000001</v>
      </c>
      <c r="D45" s="11">
        <v>1653256</v>
      </c>
      <c r="E45" s="11"/>
      <c r="F45" s="11"/>
      <c r="G45" s="11">
        <v>1125871.31</v>
      </c>
      <c r="H45" s="11" t="s">
        <v>7</v>
      </c>
      <c r="I45" s="12">
        <f t="shared" si="3"/>
        <v>68.100240374146537</v>
      </c>
      <c r="J45" s="12">
        <f t="shared" si="1"/>
        <v>94.918673051865781</v>
      </c>
    </row>
    <row r="46" spans="1:10" ht="15.75" x14ac:dyDescent="0.25">
      <c r="A46" s="5" t="s">
        <v>78</v>
      </c>
      <c r="B46" s="6" t="s">
        <v>79</v>
      </c>
      <c r="C46" s="7">
        <f>C47</f>
        <v>8438966.5</v>
      </c>
      <c r="D46" s="7">
        <f>D47+D48</f>
        <v>11908605.5</v>
      </c>
      <c r="E46" s="7">
        <f>SUM(E48:E48)</f>
        <v>0</v>
      </c>
      <c r="F46" s="7">
        <f>SUM(F48:F48)</f>
        <v>0</v>
      </c>
      <c r="G46" s="7">
        <f>G47</f>
        <v>8380042.8600000003</v>
      </c>
      <c r="H46" s="7" t="s">
        <v>7</v>
      </c>
      <c r="I46" s="8">
        <f t="shared" si="3"/>
        <v>70.369640341180173</v>
      </c>
      <c r="J46" s="8">
        <f t="shared" si="1"/>
        <v>99.30176710619719</v>
      </c>
    </row>
    <row r="47" spans="1:10" ht="14.25" customHeight="1" x14ac:dyDescent="0.25">
      <c r="A47" s="9" t="s">
        <v>99</v>
      </c>
      <c r="B47" s="6" t="s">
        <v>98</v>
      </c>
      <c r="C47" s="11">
        <v>8438966.5</v>
      </c>
      <c r="D47" s="7">
        <v>11908605.5</v>
      </c>
      <c r="E47" s="7"/>
      <c r="F47" s="7"/>
      <c r="G47" s="7">
        <v>8380042.8600000003</v>
      </c>
      <c r="H47" s="7"/>
      <c r="I47" s="12">
        <f t="shared" ref="I47:I50" si="5">G47/D47*100</f>
        <v>70.369640341180173</v>
      </c>
      <c r="J47" s="12">
        <f t="shared" ref="J47:J50" si="6">G47/C47*100</f>
        <v>99.30176710619719</v>
      </c>
    </row>
    <row r="48" spans="1:10" ht="15.75" hidden="1" customHeight="1" x14ac:dyDescent="0.25">
      <c r="A48" s="9" t="s">
        <v>80</v>
      </c>
      <c r="B48" s="10" t="s">
        <v>81</v>
      </c>
      <c r="C48" s="11"/>
      <c r="D48" s="11"/>
      <c r="E48" s="11"/>
      <c r="F48" s="11"/>
      <c r="G48" s="11"/>
      <c r="H48" s="11" t="s">
        <v>7</v>
      </c>
      <c r="I48" s="12"/>
      <c r="J48" s="12"/>
    </row>
    <row r="49" spans="1:10" ht="33.75" customHeight="1" x14ac:dyDescent="0.25">
      <c r="A49" s="5" t="s">
        <v>100</v>
      </c>
      <c r="B49" s="6" t="s">
        <v>101</v>
      </c>
      <c r="C49" s="7">
        <f>SUM(C50:C50)</f>
        <v>263003.34000000003</v>
      </c>
      <c r="D49" s="7">
        <f>SUM(D50:D50)</f>
        <v>273820</v>
      </c>
      <c r="E49" s="11"/>
      <c r="F49" s="11"/>
      <c r="G49" s="7">
        <f>SUM(G50:G50)</f>
        <v>139686.78</v>
      </c>
      <c r="H49" s="11"/>
      <c r="I49" s="12">
        <f t="shared" si="5"/>
        <v>51.014089547878172</v>
      </c>
      <c r="J49" s="12">
        <f t="shared" si="6"/>
        <v>53.112169602104665</v>
      </c>
    </row>
    <row r="50" spans="1:10" ht="30.75" customHeight="1" x14ac:dyDescent="0.25">
      <c r="A50" s="9" t="s">
        <v>102</v>
      </c>
      <c r="B50" s="10" t="s">
        <v>103</v>
      </c>
      <c r="C50" s="11">
        <v>263003.34000000003</v>
      </c>
      <c r="D50" s="11">
        <v>273820</v>
      </c>
      <c r="E50" s="11"/>
      <c r="F50" s="11"/>
      <c r="G50" s="11">
        <v>139686.78</v>
      </c>
      <c r="H50" s="11"/>
      <c r="I50" s="12">
        <f t="shared" si="5"/>
        <v>51.014089547878172</v>
      </c>
      <c r="J50" s="12">
        <f t="shared" si="6"/>
        <v>53.112169602104665</v>
      </c>
    </row>
    <row r="51" spans="1:10" ht="66" hidden="1" customHeight="1" x14ac:dyDescent="0.25">
      <c r="A51" s="5" t="s">
        <v>82</v>
      </c>
      <c r="B51" s="6" t="s">
        <v>83</v>
      </c>
      <c r="C51" s="7"/>
      <c r="D51" s="7"/>
      <c r="E51" s="7">
        <f>E52+E53+E54</f>
        <v>0</v>
      </c>
      <c r="F51" s="7">
        <f>F52+F53+F54</f>
        <v>0</v>
      </c>
      <c r="G51" s="7"/>
      <c r="H51" s="7" t="s">
        <v>7</v>
      </c>
      <c r="I51" s="12" t="e">
        <f t="shared" si="3"/>
        <v>#DIV/0!</v>
      </c>
      <c r="J51" s="8" t="e">
        <f t="shared" si="1"/>
        <v>#DIV/0!</v>
      </c>
    </row>
    <row r="52" spans="1:10" ht="16.5" hidden="1" customHeight="1" x14ac:dyDescent="0.25">
      <c r="A52" s="9" t="s">
        <v>84</v>
      </c>
      <c r="B52" s="10" t="s">
        <v>85</v>
      </c>
      <c r="C52" s="11"/>
      <c r="D52" s="11"/>
      <c r="E52" s="11"/>
      <c r="F52" s="11"/>
      <c r="G52" s="11"/>
      <c r="H52" s="11" t="s">
        <v>7</v>
      </c>
      <c r="I52" s="12" t="e">
        <f t="shared" si="3"/>
        <v>#DIV/0!</v>
      </c>
      <c r="J52" s="12" t="e">
        <f t="shared" si="1"/>
        <v>#DIV/0!</v>
      </c>
    </row>
    <row r="53" spans="1:10" ht="21" hidden="1" customHeight="1" x14ac:dyDescent="0.25">
      <c r="A53" s="9" t="s">
        <v>86</v>
      </c>
      <c r="B53" s="10" t="s">
        <v>87</v>
      </c>
      <c r="C53" s="11"/>
      <c r="D53" s="11"/>
      <c r="E53" s="11"/>
      <c r="F53" s="11"/>
      <c r="G53" s="11"/>
      <c r="H53" s="11" t="s">
        <v>7</v>
      </c>
      <c r="I53" s="12"/>
      <c r="J53" s="12" t="e">
        <f t="shared" si="1"/>
        <v>#DIV/0!</v>
      </c>
    </row>
    <row r="54" spans="1:10" ht="33" hidden="1" customHeight="1" x14ac:dyDescent="0.25">
      <c r="A54" s="9" t="s">
        <v>88</v>
      </c>
      <c r="B54" s="10" t="s">
        <v>89</v>
      </c>
      <c r="C54" s="11"/>
      <c r="D54" s="11"/>
      <c r="E54" s="11"/>
      <c r="F54" s="11"/>
      <c r="G54" s="11"/>
      <c r="H54" s="11" t="s">
        <v>7</v>
      </c>
      <c r="I54" s="12" t="e">
        <f t="shared" si="3"/>
        <v>#DIV/0!</v>
      </c>
      <c r="J54" s="12"/>
    </row>
    <row r="55" spans="1:10" ht="23.25" customHeight="1" x14ac:dyDescent="0.25">
      <c r="A55" s="26" t="s">
        <v>90</v>
      </c>
      <c r="B55" s="27"/>
      <c r="C55" s="7">
        <f>C7+C16+C18+C21+C27+C32+C38+C41+C46+C49+C51+C31</f>
        <v>376095407.0999999</v>
      </c>
      <c r="D55" s="7">
        <f>D7+D16+D18+D21+D27+D32+D38+D41+D46+D49+D51+D31</f>
        <v>489874400.17999995</v>
      </c>
      <c r="E55" s="7">
        <f>E7+E16+E18+E21+E27+E32+E38+E41+E46+E51</f>
        <v>0</v>
      </c>
      <c r="F55" s="7">
        <f>F7+F16+F18+F21+F27+F32+F38+F41+F46+F51</f>
        <v>0</v>
      </c>
      <c r="G55" s="7">
        <f>G7+G16+G18+G21+G27+G32+G38+G41+G46+G49+G51+G31</f>
        <v>317195524.62</v>
      </c>
      <c r="H55" s="13"/>
      <c r="I55" s="8">
        <f t="shared" si="3"/>
        <v>64.750377750592662</v>
      </c>
      <c r="J55" s="8">
        <f t="shared" si="1"/>
        <v>84.339111467974121</v>
      </c>
    </row>
    <row r="56" spans="1:10" ht="15.75" x14ac:dyDescent="0.25">
      <c r="A56" s="20"/>
      <c r="B56" s="19"/>
      <c r="C56" s="19"/>
      <c r="D56" s="19"/>
      <c r="E56" s="21"/>
      <c r="F56" s="21"/>
      <c r="G56" s="21"/>
      <c r="H56" s="21" t="s">
        <v>91</v>
      </c>
      <c r="I56" s="22"/>
      <c r="J56" s="22"/>
    </row>
    <row r="57" spans="1:10" ht="15.75" x14ac:dyDescent="0.25">
      <c r="A57" s="23"/>
      <c r="B57" s="23"/>
      <c r="C57" s="23"/>
      <c r="D57" s="23"/>
      <c r="E57" s="23"/>
      <c r="F57" s="23"/>
      <c r="G57" s="23"/>
      <c r="H57" s="23"/>
      <c r="I57" s="22"/>
      <c r="J57" s="22"/>
    </row>
    <row r="58" spans="1:10" s="15" customFormat="1" ht="47.25" x14ac:dyDescent="0.25">
      <c r="A58" s="14" t="s">
        <v>104</v>
      </c>
      <c r="G58" s="15" t="s">
        <v>105</v>
      </c>
      <c r="I58" s="16"/>
      <c r="J58" s="16"/>
    </row>
    <row r="59" spans="1:10" ht="15.75" x14ac:dyDescent="0.25">
      <c r="A59" s="24"/>
      <c r="B59" s="23"/>
      <c r="C59" s="23"/>
      <c r="D59" s="23"/>
      <c r="E59" s="23"/>
      <c r="F59" s="23"/>
      <c r="G59" s="23"/>
      <c r="H59" s="23"/>
      <c r="I59" s="22"/>
      <c r="J59" s="22"/>
    </row>
    <row r="60" spans="1:10" ht="15.75" x14ac:dyDescent="0.25">
      <c r="A60" s="24" t="s">
        <v>106</v>
      </c>
      <c r="B60" s="23"/>
      <c r="C60" s="23"/>
      <c r="D60" s="23"/>
      <c r="E60" s="23"/>
      <c r="F60" s="23"/>
      <c r="G60" s="23"/>
      <c r="H60" s="23"/>
      <c r="I60" s="22"/>
      <c r="J60" s="22"/>
    </row>
    <row r="61" spans="1:10" ht="15.75" x14ac:dyDescent="0.25">
      <c r="A61" s="24" t="s">
        <v>107</v>
      </c>
      <c r="B61" s="23"/>
      <c r="C61" s="25"/>
      <c r="D61" s="25"/>
      <c r="E61" s="25"/>
      <c r="F61" s="25"/>
      <c r="G61" s="25"/>
      <c r="H61" s="23"/>
      <c r="I61" s="22"/>
      <c r="J61" s="22"/>
    </row>
    <row r="62" spans="1:10" ht="15.75" x14ac:dyDescent="0.25">
      <c r="A62" s="23"/>
      <c r="B62" s="23"/>
      <c r="C62" s="23"/>
      <c r="D62" s="23"/>
      <c r="E62" s="23"/>
      <c r="F62" s="23"/>
      <c r="G62" s="23"/>
      <c r="H62" s="23"/>
      <c r="I62" s="22"/>
      <c r="J62" s="22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2017-12-19T06:04:56Z</dcterms:modified>
</cp:coreProperties>
</file>