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1" sheetId="4" r:id="rId3"/>
  </sheets>
  <definedNames>
    <definedName name="_xlnm.Print_Area" localSheetId="2">Лист1!$A$1:$G$67</definedName>
  </definedNames>
  <calcPr calcId="145621"/>
</workbook>
</file>

<file path=xl/calcChain.xml><?xml version="1.0" encoding="utf-8"?>
<calcChain xmlns="http://schemas.openxmlformats.org/spreadsheetml/2006/main">
  <c r="G47" i="4" l="1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E66" i="4"/>
  <c r="F66" i="4"/>
  <c r="G67" i="4"/>
  <c r="G65" i="4"/>
  <c r="G64" i="4"/>
  <c r="G63" i="4"/>
  <c r="G40" i="4"/>
  <c r="G39" i="4"/>
  <c r="G38" i="4"/>
  <c r="G10" i="4"/>
  <c r="G7" i="4"/>
  <c r="F20" i="4"/>
  <c r="F22" i="4" s="1"/>
  <c r="F35" i="4"/>
  <c r="E65" i="4"/>
  <c r="F64" i="4"/>
  <c r="E64" i="4"/>
  <c r="F63" i="4"/>
  <c r="E63" i="4"/>
  <c r="F62" i="4"/>
  <c r="E62" i="4"/>
  <c r="F57" i="4"/>
  <c r="E57" i="4"/>
  <c r="F52" i="4"/>
  <c r="E52" i="4"/>
  <c r="F47" i="4"/>
  <c r="E47" i="4"/>
  <c r="E42" i="4"/>
  <c r="F65" i="4"/>
  <c r="F37" i="4"/>
  <c r="E37" i="4"/>
  <c r="F32" i="4"/>
  <c r="E32" i="4"/>
  <c r="F27" i="4"/>
  <c r="E27" i="4"/>
  <c r="E22" i="4"/>
  <c r="F17" i="4"/>
  <c r="E17" i="4"/>
  <c r="F12" i="4"/>
  <c r="E12" i="4"/>
  <c r="F7" i="4"/>
  <c r="E7" i="4"/>
  <c r="E67" i="4" s="1"/>
  <c r="F42" i="4" l="1"/>
  <c r="F67" i="4" s="1"/>
  <c r="F17" i="3"/>
  <c r="F18" i="3"/>
  <c r="F20" i="3"/>
  <c r="D20" i="3"/>
  <c r="C20" i="3"/>
  <c r="C2" i="3" s="1"/>
  <c r="I151" i="2" l="1"/>
  <c r="C17" i="3"/>
  <c r="H19" i="3"/>
  <c r="E19" i="3"/>
  <c r="G19" i="3"/>
  <c r="D18" i="3"/>
  <c r="D17" i="3" s="1"/>
  <c r="D16" i="3"/>
  <c r="C16" i="3"/>
  <c r="D15" i="3"/>
  <c r="C15" i="3"/>
  <c r="D14" i="3"/>
  <c r="C14" i="3"/>
  <c r="D12" i="3"/>
  <c r="C12" i="3"/>
  <c r="D11" i="3"/>
  <c r="C11" i="3"/>
  <c r="D7" i="3"/>
  <c r="C7" i="3"/>
  <c r="D4" i="3"/>
  <c r="C4" i="3"/>
  <c r="I88" i="2" l="1"/>
  <c r="I144" i="2" l="1"/>
  <c r="I145" i="2"/>
  <c r="I146" i="2"/>
  <c r="I147" i="2"/>
  <c r="I148" i="2"/>
  <c r="I149" i="2"/>
  <c r="I150" i="2"/>
  <c r="I152" i="2"/>
  <c r="I153" i="2"/>
  <c r="I154" i="2"/>
  <c r="I155" i="2"/>
  <c r="I156" i="2"/>
  <c r="I157" i="2"/>
  <c r="I158" i="2"/>
  <c r="I159" i="2"/>
  <c r="I160" i="2"/>
  <c r="I81" i="2"/>
  <c r="I89" i="2"/>
  <c r="I90" i="2"/>
  <c r="I91" i="2"/>
  <c r="I92" i="2"/>
  <c r="I93" i="2"/>
  <c r="I94" i="2"/>
  <c r="I95" i="2"/>
  <c r="I96" i="2"/>
  <c r="I97" i="2"/>
  <c r="I98" i="2"/>
  <c r="I99" i="2"/>
  <c r="I112" i="2"/>
  <c r="I113" i="2"/>
  <c r="I114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G5" i="4" l="1"/>
  <c r="G15" i="4"/>
  <c r="G20" i="4"/>
  <c r="G22" i="4"/>
  <c r="G25" i="4"/>
  <c r="G27" i="4"/>
  <c r="G30" i="4"/>
  <c r="G35" i="4"/>
  <c r="G45" i="4" l="1"/>
  <c r="G42" i="4"/>
  <c r="G37" i="4"/>
  <c r="G32" i="4"/>
  <c r="G17" i="4"/>
  <c r="G12" i="4"/>
  <c r="D13" i="3" l="1"/>
  <c r="G7" i="3"/>
  <c r="G11" i="3"/>
  <c r="G12" i="3"/>
  <c r="G14" i="3"/>
  <c r="G15" i="3"/>
  <c r="G16" i="3"/>
  <c r="G18" i="3"/>
  <c r="G17" i="3"/>
  <c r="C13" i="3"/>
  <c r="D10" i="3"/>
  <c r="C10" i="3"/>
  <c r="D8" i="3"/>
  <c r="C8" i="3"/>
  <c r="C3" i="3"/>
  <c r="D3" i="3"/>
  <c r="H4" i="3"/>
  <c r="H5" i="3"/>
  <c r="H6" i="3"/>
  <c r="H7" i="3"/>
  <c r="H9" i="3"/>
  <c r="H11" i="3"/>
  <c r="H12" i="3"/>
  <c r="H14" i="3"/>
  <c r="H15" i="3"/>
  <c r="H16" i="3"/>
  <c r="H18" i="3"/>
  <c r="H21" i="3"/>
  <c r="G13" i="3" l="1"/>
  <c r="D2" i="3"/>
  <c r="H20" i="3"/>
  <c r="F13" i="3"/>
  <c r="F10" i="3"/>
  <c r="G10" i="3" s="1"/>
  <c r="F8" i="3"/>
  <c r="F3" i="3"/>
  <c r="G4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20" i="3"/>
  <c r="E21" i="3"/>
  <c r="H8" i="3" l="1"/>
  <c r="E2" i="3"/>
  <c r="G3" i="3"/>
  <c r="H3" i="3"/>
  <c r="H10" i="3"/>
  <c r="H17" i="3"/>
  <c r="H13" i="3"/>
  <c r="F2" i="3"/>
  <c r="I73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5" i="2"/>
  <c r="I38" i="2"/>
  <c r="I39" i="2"/>
  <c r="I40" i="2"/>
  <c r="I41" i="2"/>
  <c r="I46" i="2"/>
  <c r="I47" i="2"/>
  <c r="I48" i="2"/>
  <c r="I49" i="2"/>
  <c r="I50" i="2"/>
  <c r="I51" i="2"/>
  <c r="I52" i="2"/>
  <c r="I62" i="2"/>
  <c r="I63" i="2"/>
  <c r="I64" i="2"/>
  <c r="I68" i="2"/>
  <c r="I69" i="2"/>
  <c r="I70" i="2"/>
  <c r="I71" i="2"/>
  <c r="I72" i="2"/>
  <c r="I74" i="2"/>
  <c r="I75" i="2"/>
  <c r="I76" i="2"/>
  <c r="I77" i="2"/>
  <c r="I78" i="2"/>
  <c r="I79" i="2"/>
  <c r="I80" i="2"/>
  <c r="I5" i="2"/>
  <c r="G2" i="3" l="1"/>
  <c r="H2" i="3"/>
</calcChain>
</file>

<file path=xl/sharedStrings.xml><?xml version="1.0" encoding="utf-8"?>
<sst xmlns="http://schemas.openxmlformats.org/spreadsheetml/2006/main" count="925" uniqueCount="196">
  <si>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</si>
  <si>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</si>
  <si>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</si>
  <si>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</si>
  <si>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</si>
  <si>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</si>
  <si>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</si>
  <si>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</si>
  <si>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</si>
  <si>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</si>
  <si>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</si>
  <si>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</si>
  <si>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</si>
  <si>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</si>
  <si>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</si>
  <si>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Транспорт</t>
  </si>
  <si>
    <t>Межбюджетные трансферты</t>
  </si>
  <si>
    <t>500</t>
  </si>
  <si>
    <t>810</t>
  </si>
  <si>
    <t>Социальное обеспечение и иные выплаты населению</t>
  </si>
  <si>
    <t>300</t>
  </si>
  <si>
    <t>Жилищное хозяйство</t>
  </si>
  <si>
    <t>Коммунальное хозяйство</t>
  </si>
  <si>
    <t>Подготовка объектов ЖКХ к зиме</t>
  </si>
  <si>
    <t>Благоустройство</t>
  </si>
  <si>
    <t>Поддержка обустройства мест массового отдыха населения (городских парков)</t>
  </si>
  <si>
    <t>Социальные выплаты гражданам, кроме публичных нормативных социальных выплат</t>
  </si>
  <si>
    <t>320</t>
  </si>
  <si>
    <t>Резервные фонды</t>
  </si>
  <si>
    <t>Резервные средства</t>
  </si>
  <si>
    <t>870</t>
  </si>
  <si>
    <t>Иные межбюджетные трансферты</t>
  </si>
  <si>
    <t>540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</si>
  <si>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</si>
  <si>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</si>
  <si>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</si>
  <si>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</si>
  <si>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Другие вопросы в области национальной безопасности и правоохранительной деятельности</t>
  </si>
  <si>
    <t>ИТОГО:</t>
  </si>
  <si>
    <t>Утверждено на 2018 год</t>
  </si>
  <si>
    <t>Уточненная бюджетная роспись
на 2018 год</t>
  </si>
  <si>
    <t>Совет народных депутатов города Трубчевска</t>
  </si>
  <si>
    <t>112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</si>
  <si>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</si>
  <si>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</si>
  <si>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</si>
  <si>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</si>
  <si>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</si>
  <si>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</si>
  <si>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</si>
  <si>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</si>
  <si>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</si>
  <si>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</si>
  <si>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</si>
  <si>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</si>
  <si>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</si>
  <si>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1301782450</t>
  </si>
  <si>
    <t>АДМИНИСТРАЦИЯ ТРУБЧЕВСКОГО МУНИЦИПАЛЬНОГО РАЙОНА</t>
  </si>
  <si>
    <t>130</t>
  </si>
  <si>
    <t>0106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</si>
  <si>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</si>
  <si>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</si>
  <si>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0111</t>
  </si>
  <si>
    <t>Резервный фонд местной администрации</t>
  </si>
  <si>
    <t>7000083030</t>
  </si>
  <si>
    <t>0113</t>
  </si>
  <si>
    <t>Членские взносы некоммерческим организациям</t>
  </si>
  <si>
    <t>1301181410</t>
  </si>
  <si>
    <t>1301280900</t>
  </si>
  <si>
    <t>Эксплуатация и содержание имущества казны муниципального образования</t>
  </si>
  <si>
    <t>1301280920</t>
  </si>
  <si>
    <t>1302112020</t>
  </si>
  <si>
    <t>НАЦИОНАЛЬНАЯ БЕЗОПАСНОСТЬ И ПРАВООХРАНИТЕЛЬНАЯ ДЕЯТЕЛЬНОСТЬ</t>
  </si>
  <si>
    <t>0300</t>
  </si>
  <si>
    <t>0314</t>
  </si>
  <si>
    <t>1301381130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</si>
  <si>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</si>
  <si>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</si>
  <si>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</si>
  <si>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</si>
  <si>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1301481630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</si>
  <si>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</si>
  <si>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0409</t>
  </si>
  <si>
    <t>1301516170</t>
  </si>
  <si>
    <t>Обеспечение сохранности автомобильных дорог местного значения и условий безопасного движения по ним</t>
  </si>
  <si>
    <t>1301581610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</si>
  <si>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</si>
  <si>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1301584240</t>
  </si>
  <si>
    <t>13015S6170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</si>
  <si>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</si>
  <si>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</si>
  <si>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</si>
  <si>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</si>
  <si>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1301681830</t>
  </si>
  <si>
    <t>Капитальный и текущий ремонт муниципального жилищного фонда</t>
  </si>
  <si>
    <t>1301681840</t>
  </si>
  <si>
    <t>0502</t>
  </si>
  <si>
    <t>1301681800</t>
  </si>
  <si>
    <t>Мероприятия по обеспечению населения бытовыми услугами</t>
  </si>
  <si>
    <t>1301681810</t>
  </si>
  <si>
    <t>1301681870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</si>
  <si>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</si>
  <si>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1301684360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</si>
  <si>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</t>
  </si>
  <si>
    <t>1301684370</t>
  </si>
  <si>
    <t>Приобретение специализированной техники для предприятий жилищно-коммунального комплекса  за счет средств местного бюджета</t>
  </si>
  <si>
    <t>13016S3430</t>
  </si>
  <si>
    <t>0503</t>
  </si>
  <si>
    <t>Организация и обеспечение освещения улиц</t>
  </si>
  <si>
    <t>1301681690</t>
  </si>
  <si>
    <t>Озеленение территории</t>
  </si>
  <si>
    <t>1301681700</t>
  </si>
  <si>
    <t>Организация и содержание мест захоронения (кладбищ)</t>
  </si>
  <si>
    <t>1301681710</t>
  </si>
  <si>
    <t>Организация и содержание мест захоронения твердых бытовых отходов</t>
  </si>
  <si>
    <t>1301681720</t>
  </si>
  <si>
    <t>Мероприятия по благоустройству</t>
  </si>
  <si>
    <t>1301681730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</si>
  <si>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</si>
  <si>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1301683770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</si>
  <si>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</si>
  <si>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1301684320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</si>
  <si>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</si>
  <si>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1301684330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</si>
  <si>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</si>
  <si>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1301684380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</si>
  <si>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</si>
  <si>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1301684390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</si>
  <si>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</si>
  <si>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</si>
  <si>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</si>
  <si>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1302684330</t>
  </si>
  <si>
    <t>1303684330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</si>
  <si>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</si>
  <si>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1304684330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</si>
  <si>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</si>
  <si>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</si>
  <si>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1403</t>
  </si>
  <si>
    <t>Прочие межбюджетные трансферты предоставляемые бюджету муниципального района</t>
  </si>
  <si>
    <t>1301883690</t>
  </si>
  <si>
    <t>Пр ЦСР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</si>
  <si>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</si>
  <si>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</si>
  <si>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</si>
  <si>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</si>
  <si>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</si>
  <si>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</si>
  <si>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</si>
  <si>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</si>
  <si>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</si>
  <si>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</si>
  <si>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% 2018г. к 2017г.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</si>
  <si>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</si>
  <si>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</si>
  <si>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</si>
  <si>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</si>
  <si>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</si>
  <si>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</si>
  <si>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</si>
  <si>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</si>
  <si>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</si>
  <si>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</si>
  <si>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</si>
  <si>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</si>
  <si>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</si>
  <si>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</si>
  <si>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</si>
  <si>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</si>
  <si>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</si>
  <si>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</si>
  <si>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</si>
  <si>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</si>
  <si>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</si>
  <si>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</si>
  <si>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</si>
  <si>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</si>
  <si>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</si>
  <si>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ИТОГО по муниципальной программе</t>
  </si>
  <si>
    <t>План 2018 год, рублей</t>
  </si>
  <si>
    <t>Факт 1 кв. 2018 года, рублей</t>
  </si>
  <si>
    <t>Процент исполнения плановых показателей</t>
  </si>
  <si>
    <t>Расходы бюджета муниципального образования «город Трубчевск» по ведомственной структуре за 1 полугодие 2018 года</t>
  </si>
  <si>
    <t>Кассовое исполнение
за 1 полугодие
2018 года</t>
  </si>
  <si>
    <t>Оценка имущества, признание прав и регулирование отношений муниципальной собственности</t>
  </si>
  <si>
    <t>Совершенствование системы профилактики правонарушений и усиление борьбы с преступностью</t>
  </si>
  <si>
    <t>7000083270</t>
  </si>
  <si>
    <t>Приобретение специализированной техники для предприятий жилищно-коммунального комплекса</t>
  </si>
  <si>
    <t>1301613430</t>
  </si>
  <si>
    <t>13016L5600</t>
  </si>
  <si>
    <t>1003</t>
  </si>
  <si>
    <t>Социальное обеспечение населения</t>
  </si>
  <si>
    <t>Исполнено за 1 полугодие 2018г.</t>
  </si>
  <si>
    <t>Исполнено за 1 полугодие 2017г.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</si>
  <si>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</si>
  <si>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</si>
  <si>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2 
к постановлению 
Администрации Трубчевского муниципального района
от 10.07.2018 г. № 524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</si>
</sst>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11" fillId="0" borderId="3">
      <alignment horizontal="center" vertical="center" wrapText="1"/>
    </xf>
    <xf numFmtId="0" fontId="11" fillId="0" borderId="2">
      <alignment horizontal="center" vertical="center" wrapText="1"/>
    </xf>
    <xf numFmtId="0" fontId="11" fillId="0" borderId="4">
      <alignment horizontal="center" vertical="center" wrapText="1"/>
    </xf>
    <xf numFmtId="49" fontId="12" fillId="0" borderId="2">
      <alignment vertical="center" wrapText="1"/>
    </xf>
    <xf numFmtId="1" fontId="12" fillId="0" borderId="2">
      <alignment horizontal="center" vertical="center" shrinkToFit="1"/>
      <protection locked="0"/>
    </xf>
    <xf numFmtId="4" fontId="12" fillId="0" borderId="2">
      <alignment horizontal="right" vertical="center" shrinkToFit="1"/>
      <protection locked="0"/>
    </xf>
    <xf numFmtId="1" fontId="13" fillId="0" borderId="2">
      <alignment horizontal="center" vertical="center" shrinkToFit="1"/>
    </xf>
    <xf numFmtId="4" fontId="13" fillId="0" borderId="2">
      <alignment horizontal="right" vertical="center" shrinkToFit="1"/>
    </xf>
    <xf numFmtId="0" fontId="14" fillId="0" borderId="0"/>
    <xf numFmtId="43" fontId="20" fillId="0" borderId="0" applyFont="0" applyFill="0" applyBorder="0" applyAlignment="0" applyProtection="0"/>
  </cellStyleXfs>
  <cellXfs count="66">
    <xf numFmtId="0" fontId="0" fillId="0" borderId="0" xfId="0"/>
    <xf numFmtId="0" fontId="6" fillId="0" borderId="1" xfId="0" applyNumberFormat="1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0" xfId="0" applyNumberFormat="1" applyFont="1"/>
    <xf numFmtId="0" fontId="14" fillId="0" borderId="0" xfId="18"/>
    <xf numFmtId="0" fontId="15" fillId="0" borderId="0" xfId="18" applyFont="1"/>
    <xf numFmtId="0" fontId="16" fillId="0" borderId="1" xfId="18" applyFont="1" applyBorder="1" applyAlignment="1">
      <alignment horizontal="center" vertical="center" wrapText="1"/>
    </xf>
    <xf numFmtId="0" fontId="17" fillId="0" borderId="1" xfId="18" applyFont="1" applyBorder="1" applyAlignment="1">
      <alignment horizontal="center" vertical="center" wrapText="1"/>
    </xf>
    <xf numFmtId="4" fontId="17" fillId="0" borderId="1" xfId="18" applyNumberFormat="1" applyFont="1" applyBorder="1" applyAlignment="1">
      <alignment horizontal="center" vertical="center" wrapText="1"/>
    </xf>
    <xf numFmtId="4" fontId="16" fillId="0" borderId="1" xfId="18" applyNumberFormat="1" applyFont="1" applyBorder="1" applyAlignment="1">
      <alignment horizontal="center" vertical="center" wrapText="1"/>
    </xf>
    <xf numFmtId="0" fontId="19" fillId="0" borderId="0" xfId="18" applyFont="1"/>
    <xf numFmtId="0" fontId="16" fillId="0" borderId="6" xfId="18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43" fontId="9" fillId="0" borderId="1" xfId="19" applyFont="1" applyBorder="1" applyAlignment="1">
      <alignment horizontal="center" vertical="center"/>
    </xf>
    <xf numFmtId="43" fontId="8" fillId="0" borderId="1" xfId="19" applyFont="1" applyBorder="1" applyAlignment="1">
      <alignment horizontal="center" vertical="center"/>
    </xf>
    <xf numFmtId="43" fontId="7" fillId="0" borderId="1" xfId="19" applyFont="1" applyBorder="1" applyAlignment="1" applyProtection="1">
      <alignment horizontal="center" vertical="center" wrapText="1" shrinkToFit="1"/>
      <protection hidden="1"/>
    </xf>
    <xf numFmtId="43" fontId="6" fillId="0" borderId="1" xfId="19" applyFont="1" applyBorder="1" applyAlignment="1" applyProtection="1">
      <alignment horizontal="center" vertical="center" wrapText="1" shrinkToFit="1"/>
      <protection hidden="1"/>
    </xf>
    <xf numFmtId="43" fontId="8" fillId="0" borderId="1" xfId="19" applyFont="1" applyBorder="1"/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3" fontId="9" fillId="0" borderId="1" xfId="19" applyFont="1" applyBorder="1"/>
    <xf numFmtId="0" fontId="9" fillId="0" borderId="1" xfId="0" applyFont="1" applyBorder="1" applyAlignment="1">
      <alignment horizontal="right"/>
    </xf>
    <xf numFmtId="0" fontId="7" fillId="0" borderId="1" xfId="0" applyNumberFormat="1" applyFont="1" applyBorder="1" applyAlignment="1" applyProtection="1">
      <alignment horizontal="left" vertical="justify" wrapText="1" shrinkToFit="1"/>
    </xf>
    <xf numFmtId="0" fontId="6" fillId="0" borderId="1" xfId="0" applyNumberFormat="1" applyFont="1" applyBorder="1" applyAlignment="1" applyProtection="1">
      <alignment horizontal="left" vertical="justify" wrapText="1" shrinkToFit="1"/>
    </xf>
    <xf numFmtId="0" fontId="8" fillId="0" borderId="1" xfId="0" applyFont="1" applyBorder="1" applyAlignment="1">
      <alignment horizontal="left" vertical="justify" wrapText="1"/>
    </xf>
    <xf numFmtId="43" fontId="1" fillId="0" borderId="1" xfId="19" applyFont="1" applyBorder="1" applyAlignment="1" applyProtection="1">
      <alignment horizontal="right" vertical="center" shrinkToFit="1"/>
      <protection locked="0"/>
    </xf>
    <xf numFmtId="43" fontId="1" fillId="0" borderId="1" xfId="19" applyFont="1" applyBorder="1" applyAlignment="1" applyProtection="1">
      <alignment horizontal="center" vertical="center" shrinkToFit="1"/>
      <protection locked="0"/>
    </xf>
    <xf numFmtId="43" fontId="1" fillId="0" borderId="1" xfId="19" applyFont="1" applyBorder="1" applyAlignment="1" applyProtection="1">
      <alignment horizontal="right" vertical="center" shrinkToFit="1"/>
    </xf>
    <xf numFmtId="43" fontId="1" fillId="0" borderId="1" xfId="19" applyFont="1" applyBorder="1" applyAlignment="1" applyProtection="1">
      <alignment horizontal="center" vertical="center" shrinkToFit="1"/>
    </xf>
    <xf numFmtId="43" fontId="8" fillId="0" borderId="0" xfId="19" applyFont="1"/>
    <xf numFmtId="0" fontId="16" fillId="0" borderId="1" xfId="0" applyFont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19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tabSelected="1" view="pageBreakPreview" zoomScale="75" zoomScaleNormal="100" zoomScaleSheetLayoutView="75" workbookViewId="0">
      <selection activeCell="H4" sqref="H4"/>
    </sheetView>
  </sheetViews>
  <sheetFormatPr defaultRowHeight="12.75" x14ac:dyDescent="0.2"/>
  <cols>
    <col min="1" max="1" width="61.28515625" style="5" customWidth="1"/>
    <col min="2" max="3" width="9.140625" style="35"/>
    <col min="4" max="4" width="13.85546875" style="35" customWidth="1"/>
    <col min="5" max="5" width="9.140625" style="35"/>
    <col min="6" max="9" width="15.85546875" style="4" customWidth="1"/>
    <col min="10" max="16384" width="9.140625" style="4"/>
  </cols>
  <sheetData>
    <row r="1" spans="1:9" ht="87" customHeight="1" x14ac:dyDescent="0.25">
      <c r="D1" s="51" t="s">
        <v>195</v>
      </c>
      <c r="E1" s="51"/>
      <c r="F1" s="51"/>
      <c r="G1" s="51"/>
      <c r="H1" s="51"/>
      <c r="I1" s="51"/>
    </row>
    <row r="2" spans="1:9" ht="33.75" customHeight="1" x14ac:dyDescent="0.25">
      <c r="A2" s="50" t="s">
        <v>181</v>
      </c>
      <c r="B2" s="50"/>
      <c r="C2" s="50"/>
      <c r="D2" s="50"/>
      <c r="E2" s="50"/>
      <c r="F2" s="50"/>
      <c r="G2" s="50"/>
      <c r="H2" s="50"/>
      <c r="I2" s="50"/>
    </row>
    <row r="4" spans="1:9" ht="73.5" customHeight="1" x14ac:dyDescent="0.2">
      <c r="A4" s="2"/>
      <c r="B4" s="2" t="s">
        <v>0</v>
      </c>
      <c r="C4" s="2" t="s">
        <v>1</v>
      </c>
      <c r="D4" s="2" t="s">
        <v>140</v>
      </c>
      <c r="E4" s="2" t="s">
        <v>2</v>
      </c>
      <c r="F4" s="3" t="s">
        <v>39</v>
      </c>
      <c r="G4" s="3" t="s">
        <v>40</v>
      </c>
      <c r="H4" s="3" t="s">
        <v>182</v>
      </c>
      <c r="I4" s="6" t="s">
        <v>3</v>
      </c>
    </row>
    <row r="5" spans="1:9" x14ac:dyDescent="0.2">
      <c r="A5" s="39" t="s">
        <v>41</v>
      </c>
      <c r="B5" s="7" t="s">
        <v>42</v>
      </c>
      <c r="C5" s="7" t="s">
        <v>4</v>
      </c>
      <c r="D5" s="7" t="s">
        <v>4</v>
      </c>
      <c r="E5" s="7" t="s">
        <v>4</v>
      </c>
      <c r="F5" s="32">
        <v>737549.2</v>
      </c>
      <c r="G5" s="32">
        <v>737549.2</v>
      </c>
      <c r="H5" s="32">
        <v>278045.69</v>
      </c>
      <c r="I5" s="30">
        <f>H5/G5*100</f>
        <v>37.698595564878929</v>
      </c>
    </row>
    <row r="6" spans="1:9" x14ac:dyDescent="0.2">
      <c r="A6" s="40" t="s">
        <v>43</v>
      </c>
      <c r="B6" s="1" t="s">
        <v>42</v>
      </c>
      <c r="C6" s="1" t="s">
        <v>44</v>
      </c>
      <c r="D6" s="1" t="s">
        <v>4</v>
      </c>
      <c r="E6" s="1" t="s">
        <v>4</v>
      </c>
      <c r="F6" s="33">
        <v>643256.43999999994</v>
      </c>
      <c r="G6" s="33">
        <v>643256.43999999994</v>
      </c>
      <c r="H6" s="33">
        <v>230899.31</v>
      </c>
      <c r="I6" s="31">
        <f t="shared" ref="I6:I21" si="0">H6/G6*100</f>
        <v>35.895374790184768</v>
      </c>
    </row>
    <row r="7" spans="1:9" ht="38.25" x14ac:dyDescent="0.2">
      <c r="A7" s="40" t="s">
        <v>5</v>
      </c>
      <c r="B7" s="1" t="s">
        <v>42</v>
      </c>
      <c r="C7" s="1" t="s">
        <v>45</v>
      </c>
      <c r="D7" s="1" t="s">
        <v>4</v>
      </c>
      <c r="E7" s="1" t="s">
        <v>4</v>
      </c>
      <c r="F7" s="33">
        <v>643256.43999999994</v>
      </c>
      <c r="G7" s="33">
        <v>643256.43999999994</v>
      </c>
      <c r="H7" s="33">
        <v>230899.31</v>
      </c>
      <c r="I7" s="31">
        <f t="shared" si="0"/>
        <v>35.895374790184768</v>
      </c>
    </row>
    <row r="8" spans="1:9" ht="25.5" x14ac:dyDescent="0.2">
      <c r="A8" s="40" t="s">
        <v>46</v>
      </c>
      <c r="B8" s="1" t="s">
        <v>42</v>
      </c>
      <c r="C8" s="1" t="s">
        <v>45</v>
      </c>
      <c r="D8" s="1" t="s">
        <v>47</v>
      </c>
      <c r="E8" s="1" t="s">
        <v>4</v>
      </c>
      <c r="F8" s="33">
        <v>643256.43999999994</v>
      </c>
      <c r="G8" s="33">
        <v>643256.43999999994</v>
      </c>
      <c r="H8" s="33">
        <v>230899.31</v>
      </c>
      <c r="I8" s="31">
        <f t="shared" si="0"/>
        <v>35.895374790184768</v>
      </c>
    </row>
    <row r="9" spans="1:9" ht="25.5" x14ac:dyDescent="0.2">
      <c r="A9" s="40" t="s">
        <v>48</v>
      </c>
      <c r="B9" s="1" t="s">
        <v>42</v>
      </c>
      <c r="C9" s="1" t="s">
        <v>45</v>
      </c>
      <c r="D9" s="1" t="s">
        <v>47</v>
      </c>
      <c r="E9" s="1" t="s">
        <v>6</v>
      </c>
      <c r="F9" s="33">
        <v>268041.44</v>
      </c>
      <c r="G9" s="33">
        <v>270121.44</v>
      </c>
      <c r="H9" s="33">
        <v>127809.01999999999</v>
      </c>
      <c r="I9" s="31">
        <f t="shared" si="0"/>
        <v>47.315392661907914</v>
      </c>
    </row>
    <row r="10" spans="1:9" x14ac:dyDescent="0.2">
      <c r="A10" s="40" t="s">
        <v>49</v>
      </c>
      <c r="B10" s="1" t="s">
        <v>42</v>
      </c>
      <c r="C10" s="1" t="s">
        <v>45</v>
      </c>
      <c r="D10" s="1" t="s">
        <v>47</v>
      </c>
      <c r="E10" s="1" t="s">
        <v>7</v>
      </c>
      <c r="F10" s="33">
        <v>268041.44</v>
      </c>
      <c r="G10" s="33">
        <v>270121.44</v>
      </c>
      <c r="H10" s="33">
        <v>127809.01999999999</v>
      </c>
      <c r="I10" s="31">
        <f t="shared" si="0"/>
        <v>47.315392661907914</v>
      </c>
    </row>
    <row r="11" spans="1:9" x14ac:dyDescent="0.2">
      <c r="A11" s="40" t="s">
        <v>50</v>
      </c>
      <c r="B11" s="1" t="s">
        <v>42</v>
      </c>
      <c r="C11" s="1" t="s">
        <v>45</v>
      </c>
      <c r="D11" s="1" t="s">
        <v>47</v>
      </c>
      <c r="E11" s="1" t="s">
        <v>8</v>
      </c>
      <c r="F11" s="33">
        <v>375215</v>
      </c>
      <c r="G11" s="33">
        <v>373125</v>
      </c>
      <c r="H11" s="33">
        <v>103089</v>
      </c>
      <c r="I11" s="31">
        <f t="shared" si="0"/>
        <v>27.628542713567839</v>
      </c>
    </row>
    <row r="12" spans="1:9" ht="25.5" x14ac:dyDescent="0.2">
      <c r="A12" s="40" t="s">
        <v>51</v>
      </c>
      <c r="B12" s="1" t="s">
        <v>42</v>
      </c>
      <c r="C12" s="1" t="s">
        <v>45</v>
      </c>
      <c r="D12" s="1" t="s">
        <v>47</v>
      </c>
      <c r="E12" s="1" t="s">
        <v>9</v>
      </c>
      <c r="F12" s="33">
        <v>375215</v>
      </c>
      <c r="G12" s="33">
        <v>373125</v>
      </c>
      <c r="H12" s="33">
        <v>103089</v>
      </c>
      <c r="I12" s="31">
        <f t="shared" si="0"/>
        <v>27.628542713567839</v>
      </c>
    </row>
    <row r="13" spans="1:9" x14ac:dyDescent="0.2">
      <c r="A13" s="40" t="s">
        <v>10</v>
      </c>
      <c r="B13" s="1" t="s">
        <v>42</v>
      </c>
      <c r="C13" s="1" t="s">
        <v>45</v>
      </c>
      <c r="D13" s="1" t="s">
        <v>47</v>
      </c>
      <c r="E13" s="1" t="s">
        <v>11</v>
      </c>
      <c r="F13" s="33">
        <v>0</v>
      </c>
      <c r="G13" s="33">
        <v>10</v>
      </c>
      <c r="H13" s="33">
        <v>1.29</v>
      </c>
      <c r="I13" s="31">
        <f t="shared" si="0"/>
        <v>12.9</v>
      </c>
    </row>
    <row r="14" spans="1:9" x14ac:dyDescent="0.2">
      <c r="A14" s="40" t="s">
        <v>12</v>
      </c>
      <c r="B14" s="1" t="s">
        <v>42</v>
      </c>
      <c r="C14" s="1" t="s">
        <v>45</v>
      </c>
      <c r="D14" s="1" t="s">
        <v>47</v>
      </c>
      <c r="E14" s="1" t="s">
        <v>13</v>
      </c>
      <c r="F14" s="33">
        <v>0</v>
      </c>
      <c r="G14" s="33">
        <v>10</v>
      </c>
      <c r="H14" s="33">
        <v>1.29</v>
      </c>
      <c r="I14" s="31">
        <f t="shared" si="0"/>
        <v>12.9</v>
      </c>
    </row>
    <row r="15" spans="1:9" x14ac:dyDescent="0.2">
      <c r="A15" s="40" t="s">
        <v>52</v>
      </c>
      <c r="B15" s="1" t="s">
        <v>42</v>
      </c>
      <c r="C15" s="1" t="s">
        <v>53</v>
      </c>
      <c r="D15" s="1" t="s">
        <v>4</v>
      </c>
      <c r="E15" s="1" t="s">
        <v>4</v>
      </c>
      <c r="F15" s="33">
        <v>94292.76</v>
      </c>
      <c r="G15" s="33">
        <v>94292.76</v>
      </c>
      <c r="H15" s="33">
        <v>47146.38</v>
      </c>
      <c r="I15" s="31">
        <f t="shared" si="0"/>
        <v>50</v>
      </c>
    </row>
    <row r="16" spans="1:9" x14ac:dyDescent="0.2">
      <c r="A16" s="40" t="s">
        <v>35</v>
      </c>
      <c r="B16" s="1" t="s">
        <v>42</v>
      </c>
      <c r="C16" s="1" t="s">
        <v>54</v>
      </c>
      <c r="D16" s="1" t="s">
        <v>4</v>
      </c>
      <c r="E16" s="1" t="s">
        <v>4</v>
      </c>
      <c r="F16" s="33">
        <v>94292.76</v>
      </c>
      <c r="G16" s="33">
        <v>94292.76</v>
      </c>
      <c r="H16" s="33">
        <v>47146.38</v>
      </c>
      <c r="I16" s="31">
        <f t="shared" si="0"/>
        <v>50</v>
      </c>
    </row>
    <row r="17" spans="1:9" x14ac:dyDescent="0.2">
      <c r="A17" s="40" t="s">
        <v>55</v>
      </c>
      <c r="B17" s="1" t="s">
        <v>42</v>
      </c>
      <c r="C17" s="1" t="s">
        <v>54</v>
      </c>
      <c r="D17" s="1" t="s">
        <v>56</v>
      </c>
      <c r="E17" s="1" t="s">
        <v>4</v>
      </c>
      <c r="F17" s="33">
        <v>94292.76</v>
      </c>
      <c r="G17" s="33">
        <v>94292.76</v>
      </c>
      <c r="H17" s="33">
        <v>47146.38</v>
      </c>
      <c r="I17" s="31">
        <f t="shared" si="0"/>
        <v>50</v>
      </c>
    </row>
    <row r="18" spans="1:9" x14ac:dyDescent="0.2">
      <c r="A18" s="40" t="s">
        <v>19</v>
      </c>
      <c r="B18" s="1" t="s">
        <v>42</v>
      </c>
      <c r="C18" s="1" t="s">
        <v>54</v>
      </c>
      <c r="D18" s="1" t="s">
        <v>56</v>
      </c>
      <c r="E18" s="1" t="s">
        <v>20</v>
      </c>
      <c r="F18" s="33">
        <v>94292.76</v>
      </c>
      <c r="G18" s="33">
        <v>94292.76</v>
      </c>
      <c r="H18" s="33">
        <v>47146.38</v>
      </c>
      <c r="I18" s="31">
        <f t="shared" si="0"/>
        <v>50</v>
      </c>
    </row>
    <row r="19" spans="1:9" ht="25.5" x14ac:dyDescent="0.2">
      <c r="A19" s="40" t="s">
        <v>26</v>
      </c>
      <c r="B19" s="1" t="s">
        <v>42</v>
      </c>
      <c r="C19" s="1" t="s">
        <v>54</v>
      </c>
      <c r="D19" s="1" t="s">
        <v>56</v>
      </c>
      <c r="E19" s="1" t="s">
        <v>27</v>
      </c>
      <c r="F19" s="33">
        <v>94292.76</v>
      </c>
      <c r="G19" s="33">
        <v>94292.76</v>
      </c>
      <c r="H19" s="33">
        <v>47146.38</v>
      </c>
      <c r="I19" s="31">
        <f t="shared" si="0"/>
        <v>50</v>
      </c>
    </row>
    <row r="20" spans="1:9" ht="25.5" x14ac:dyDescent="0.2">
      <c r="A20" s="39" t="s">
        <v>57</v>
      </c>
      <c r="B20" s="7" t="s">
        <v>58</v>
      </c>
      <c r="C20" s="7" t="s">
        <v>4</v>
      </c>
      <c r="D20" s="7" t="s">
        <v>4</v>
      </c>
      <c r="E20" s="7" t="s">
        <v>4</v>
      </c>
      <c r="F20" s="32">
        <v>34407200.799999997</v>
      </c>
      <c r="G20" s="32">
        <v>47199003.809999995</v>
      </c>
      <c r="H20" s="32">
        <v>16330895.35</v>
      </c>
      <c r="I20" s="30">
        <f t="shared" si="0"/>
        <v>34.600084814798556</v>
      </c>
    </row>
    <row r="21" spans="1:9" ht="25.5" x14ac:dyDescent="0.2">
      <c r="A21" s="40" t="s">
        <v>147</v>
      </c>
      <c r="B21" s="1" t="s">
        <v>58</v>
      </c>
      <c r="C21" s="1" t="s">
        <v>59</v>
      </c>
      <c r="D21" s="1" t="s">
        <v>4</v>
      </c>
      <c r="E21" s="1" t="s">
        <v>4</v>
      </c>
      <c r="F21" s="33">
        <v>36112.300000000003</v>
      </c>
      <c r="G21" s="33">
        <v>36112.300000000003</v>
      </c>
      <c r="H21" s="33">
        <v>36112.300000000003</v>
      </c>
      <c r="I21" s="31">
        <f t="shared" si="0"/>
        <v>100</v>
      </c>
    </row>
    <row r="22" spans="1:9" ht="51" x14ac:dyDescent="0.2">
      <c r="A22" s="40" t="s">
        <v>60</v>
      </c>
      <c r="B22" s="1" t="s">
        <v>58</v>
      </c>
      <c r="C22" s="1" t="s">
        <v>59</v>
      </c>
      <c r="D22" s="1" t="s">
        <v>61</v>
      </c>
      <c r="E22" s="1" t="s">
        <v>4</v>
      </c>
      <c r="F22" s="33">
        <v>36112.300000000003</v>
      </c>
      <c r="G22" s="33">
        <v>36112.300000000003</v>
      </c>
      <c r="H22" s="33">
        <v>36112.300000000003</v>
      </c>
      <c r="I22" s="31">
        <f t="shared" ref="I22:I39" si="1">H22/G22*100</f>
        <v>100</v>
      </c>
    </row>
    <row r="23" spans="1:9" x14ac:dyDescent="0.2">
      <c r="A23" s="40" t="s">
        <v>16</v>
      </c>
      <c r="B23" s="1" t="s">
        <v>58</v>
      </c>
      <c r="C23" s="1" t="s">
        <v>59</v>
      </c>
      <c r="D23" s="1" t="s">
        <v>61</v>
      </c>
      <c r="E23" s="1" t="s">
        <v>17</v>
      </c>
      <c r="F23" s="33">
        <v>36112.300000000003</v>
      </c>
      <c r="G23" s="33">
        <v>36112.300000000003</v>
      </c>
      <c r="H23" s="33">
        <v>36112.300000000003</v>
      </c>
      <c r="I23" s="31">
        <f t="shared" si="1"/>
        <v>100</v>
      </c>
    </row>
    <row r="24" spans="1:9" x14ac:dyDescent="0.2">
      <c r="A24" s="40" t="s">
        <v>31</v>
      </c>
      <c r="B24" s="1" t="s">
        <v>58</v>
      </c>
      <c r="C24" s="1" t="s">
        <v>59</v>
      </c>
      <c r="D24" s="1" t="s">
        <v>61</v>
      </c>
      <c r="E24" s="1" t="s">
        <v>32</v>
      </c>
      <c r="F24" s="33">
        <v>36112.300000000003</v>
      </c>
      <c r="G24" s="33">
        <v>36112.300000000003</v>
      </c>
      <c r="H24" s="33">
        <v>36112.300000000003</v>
      </c>
      <c r="I24" s="31">
        <f t="shared" si="1"/>
        <v>100</v>
      </c>
    </row>
    <row r="25" spans="1:9" x14ac:dyDescent="0.2">
      <c r="A25" s="40" t="s">
        <v>63</v>
      </c>
      <c r="B25" s="1" t="s">
        <v>58</v>
      </c>
      <c r="C25" s="1" t="s">
        <v>62</v>
      </c>
      <c r="D25" s="1" t="s">
        <v>64</v>
      </c>
      <c r="E25" s="1" t="s">
        <v>4</v>
      </c>
      <c r="F25" s="33">
        <v>300000</v>
      </c>
      <c r="G25" s="33">
        <v>295000</v>
      </c>
      <c r="H25" s="33">
        <v>0</v>
      </c>
      <c r="I25" s="31">
        <f t="shared" si="1"/>
        <v>0</v>
      </c>
    </row>
    <row r="26" spans="1:9" x14ac:dyDescent="0.2">
      <c r="A26" s="40" t="s">
        <v>10</v>
      </c>
      <c r="B26" s="1" t="s">
        <v>58</v>
      </c>
      <c r="C26" s="1" t="s">
        <v>62</v>
      </c>
      <c r="D26" s="1" t="s">
        <v>64</v>
      </c>
      <c r="E26" s="1" t="s">
        <v>11</v>
      </c>
      <c r="F26" s="33">
        <v>300000</v>
      </c>
      <c r="G26" s="33">
        <v>295000</v>
      </c>
      <c r="H26" s="33">
        <v>0</v>
      </c>
      <c r="I26" s="31">
        <f t="shared" si="1"/>
        <v>0</v>
      </c>
    </row>
    <row r="27" spans="1:9" x14ac:dyDescent="0.2">
      <c r="A27" s="40" t="s">
        <v>29</v>
      </c>
      <c r="B27" s="1" t="s">
        <v>58</v>
      </c>
      <c r="C27" s="1" t="s">
        <v>62</v>
      </c>
      <c r="D27" s="1" t="s">
        <v>64</v>
      </c>
      <c r="E27" s="1" t="s">
        <v>30</v>
      </c>
      <c r="F27" s="33">
        <v>300000</v>
      </c>
      <c r="G27" s="33">
        <v>295000</v>
      </c>
      <c r="H27" s="33">
        <v>0</v>
      </c>
      <c r="I27" s="31">
        <f t="shared" si="1"/>
        <v>0</v>
      </c>
    </row>
    <row r="28" spans="1:9" x14ac:dyDescent="0.2">
      <c r="A28" s="40" t="s">
        <v>14</v>
      </c>
      <c r="B28" s="1" t="s">
        <v>58</v>
      </c>
      <c r="C28" s="1" t="s">
        <v>65</v>
      </c>
      <c r="D28" s="1" t="s">
        <v>4</v>
      </c>
      <c r="E28" s="1" t="s">
        <v>4</v>
      </c>
      <c r="F28" s="33">
        <v>712689</v>
      </c>
      <c r="G28" s="33">
        <v>934781.95</v>
      </c>
      <c r="H28" s="33">
        <v>42000</v>
      </c>
      <c r="I28" s="31">
        <f t="shared" si="1"/>
        <v>4.4930264218302467</v>
      </c>
    </row>
    <row r="29" spans="1:9" x14ac:dyDescent="0.2">
      <c r="A29" s="40" t="s">
        <v>66</v>
      </c>
      <c r="B29" s="1" t="s">
        <v>58</v>
      </c>
      <c r="C29" s="1" t="s">
        <v>65</v>
      </c>
      <c r="D29" s="1" t="s">
        <v>67</v>
      </c>
      <c r="E29" s="1" t="s">
        <v>4</v>
      </c>
      <c r="F29" s="33">
        <v>7000</v>
      </c>
      <c r="G29" s="33">
        <v>9000</v>
      </c>
      <c r="H29" s="33">
        <v>9000</v>
      </c>
      <c r="I29" s="31">
        <f t="shared" si="1"/>
        <v>100</v>
      </c>
    </row>
    <row r="30" spans="1:9" x14ac:dyDescent="0.2">
      <c r="A30" s="40" t="s">
        <v>10</v>
      </c>
      <c r="B30" s="1" t="s">
        <v>58</v>
      </c>
      <c r="C30" s="1" t="s">
        <v>65</v>
      </c>
      <c r="D30" s="1" t="s">
        <v>67</v>
      </c>
      <c r="E30" s="1" t="s">
        <v>11</v>
      </c>
      <c r="F30" s="33">
        <v>7000</v>
      </c>
      <c r="G30" s="33">
        <v>9000</v>
      </c>
      <c r="H30" s="33">
        <v>9000</v>
      </c>
      <c r="I30" s="31">
        <f t="shared" si="1"/>
        <v>100</v>
      </c>
    </row>
    <row r="31" spans="1:9" x14ac:dyDescent="0.2">
      <c r="A31" s="40" t="s">
        <v>12</v>
      </c>
      <c r="B31" s="1" t="s">
        <v>58</v>
      </c>
      <c r="C31" s="1" t="s">
        <v>65</v>
      </c>
      <c r="D31" s="1" t="s">
        <v>67</v>
      </c>
      <c r="E31" s="1" t="s">
        <v>13</v>
      </c>
      <c r="F31" s="33">
        <v>7000</v>
      </c>
      <c r="G31" s="33">
        <v>9000</v>
      </c>
      <c r="H31" s="33">
        <v>9000</v>
      </c>
      <c r="I31" s="31">
        <f t="shared" si="1"/>
        <v>100</v>
      </c>
    </row>
    <row r="32" spans="1:9" ht="25.5" x14ac:dyDescent="0.2">
      <c r="A32" s="40" t="s">
        <v>183</v>
      </c>
      <c r="B32" s="1" t="s">
        <v>58</v>
      </c>
      <c r="C32" s="1" t="s">
        <v>65</v>
      </c>
      <c r="D32" s="1" t="s">
        <v>68</v>
      </c>
      <c r="E32" s="1" t="s">
        <v>4</v>
      </c>
      <c r="F32" s="33">
        <v>224000</v>
      </c>
      <c r="G32" s="33">
        <v>224000</v>
      </c>
      <c r="H32" s="33">
        <v>10000</v>
      </c>
      <c r="I32" s="31">
        <v>0</v>
      </c>
    </row>
    <row r="33" spans="1:9" x14ac:dyDescent="0.2">
      <c r="A33" s="40" t="s">
        <v>50</v>
      </c>
      <c r="B33" s="1" t="s">
        <v>58</v>
      </c>
      <c r="C33" s="1" t="s">
        <v>65</v>
      </c>
      <c r="D33" s="1" t="s">
        <v>68</v>
      </c>
      <c r="E33" s="1" t="s">
        <v>8</v>
      </c>
      <c r="F33" s="33">
        <v>224000</v>
      </c>
      <c r="G33" s="33">
        <v>224000</v>
      </c>
      <c r="H33" s="33">
        <v>10000</v>
      </c>
      <c r="I33" s="31">
        <v>0</v>
      </c>
    </row>
    <row r="34" spans="1:9" ht="25.5" x14ac:dyDescent="0.2">
      <c r="A34" s="40" t="s">
        <v>51</v>
      </c>
      <c r="B34" s="1" t="s">
        <v>58</v>
      </c>
      <c r="C34" s="1" t="s">
        <v>65</v>
      </c>
      <c r="D34" s="1" t="s">
        <v>68</v>
      </c>
      <c r="E34" s="1" t="s">
        <v>9</v>
      </c>
      <c r="F34" s="33">
        <v>224000</v>
      </c>
      <c r="G34" s="33">
        <v>224000</v>
      </c>
      <c r="H34" s="33">
        <v>10000</v>
      </c>
      <c r="I34" s="31">
        <v>0</v>
      </c>
    </row>
    <row r="35" spans="1:9" ht="25.5" x14ac:dyDescent="0.2">
      <c r="A35" s="40" t="s">
        <v>69</v>
      </c>
      <c r="B35" s="1" t="s">
        <v>58</v>
      </c>
      <c r="C35" s="1" t="s">
        <v>65</v>
      </c>
      <c r="D35" s="1" t="s">
        <v>70</v>
      </c>
      <c r="E35" s="1" t="s">
        <v>4</v>
      </c>
      <c r="F35" s="33">
        <v>481489</v>
      </c>
      <c r="G35" s="33">
        <v>701581.95</v>
      </c>
      <c r="H35" s="33">
        <v>23000</v>
      </c>
      <c r="I35" s="31">
        <f t="shared" si="1"/>
        <v>3.2783055493374653</v>
      </c>
    </row>
    <row r="36" spans="1:9" x14ac:dyDescent="0.2">
      <c r="A36" s="40" t="s">
        <v>50</v>
      </c>
      <c r="B36" s="1" t="s">
        <v>58</v>
      </c>
      <c r="C36" s="1" t="s">
        <v>65</v>
      </c>
      <c r="D36" s="1" t="s">
        <v>70</v>
      </c>
      <c r="E36" s="1" t="s">
        <v>8</v>
      </c>
      <c r="F36" s="33">
        <v>481489</v>
      </c>
      <c r="G36" s="33">
        <v>701581.95</v>
      </c>
      <c r="H36" s="33">
        <v>23000</v>
      </c>
      <c r="I36" s="31">
        <v>0</v>
      </c>
    </row>
    <row r="37" spans="1:9" ht="25.5" x14ac:dyDescent="0.2">
      <c r="A37" s="40" t="s">
        <v>51</v>
      </c>
      <c r="B37" s="1" t="s">
        <v>58</v>
      </c>
      <c r="C37" s="1" t="s">
        <v>65</v>
      </c>
      <c r="D37" s="1" t="s">
        <v>70</v>
      </c>
      <c r="E37" s="1" t="s">
        <v>9</v>
      </c>
      <c r="F37" s="33">
        <v>481489</v>
      </c>
      <c r="G37" s="33">
        <v>701581.95</v>
      </c>
      <c r="H37" s="33">
        <v>23000</v>
      </c>
      <c r="I37" s="31">
        <v>0</v>
      </c>
    </row>
    <row r="38" spans="1:9" ht="63.75" x14ac:dyDescent="0.2">
      <c r="A38" s="40" t="s">
        <v>36</v>
      </c>
      <c r="B38" s="1" t="s">
        <v>58</v>
      </c>
      <c r="C38" s="1" t="s">
        <v>65</v>
      </c>
      <c r="D38" s="1" t="s">
        <v>71</v>
      </c>
      <c r="E38" s="1" t="s">
        <v>4</v>
      </c>
      <c r="F38" s="33">
        <v>200</v>
      </c>
      <c r="G38" s="33">
        <v>200</v>
      </c>
      <c r="H38" s="33">
        <v>0</v>
      </c>
      <c r="I38" s="31">
        <f t="shared" si="1"/>
        <v>0</v>
      </c>
    </row>
    <row r="39" spans="1:9" x14ac:dyDescent="0.2">
      <c r="A39" s="40" t="s">
        <v>50</v>
      </c>
      <c r="B39" s="1" t="s">
        <v>58</v>
      </c>
      <c r="C39" s="1" t="s">
        <v>65</v>
      </c>
      <c r="D39" s="1" t="s">
        <v>71</v>
      </c>
      <c r="E39" s="1" t="s">
        <v>8</v>
      </c>
      <c r="F39" s="33">
        <v>200</v>
      </c>
      <c r="G39" s="33">
        <v>200</v>
      </c>
      <c r="H39" s="33">
        <v>0</v>
      </c>
      <c r="I39" s="31">
        <f t="shared" si="1"/>
        <v>0</v>
      </c>
    </row>
    <row r="40" spans="1:9" ht="25.5" x14ac:dyDescent="0.2">
      <c r="A40" s="40" t="s">
        <v>51</v>
      </c>
      <c r="B40" s="1" t="s">
        <v>58</v>
      </c>
      <c r="C40" s="1" t="s">
        <v>65</v>
      </c>
      <c r="D40" s="1" t="s">
        <v>71</v>
      </c>
      <c r="E40" s="1" t="s">
        <v>9</v>
      </c>
      <c r="F40" s="33">
        <v>200</v>
      </c>
      <c r="G40" s="33">
        <v>200</v>
      </c>
      <c r="H40" s="33">
        <v>0</v>
      </c>
      <c r="I40" s="31">
        <f t="shared" ref="I40:I52" si="2">H40/G40*100</f>
        <v>0</v>
      </c>
    </row>
    <row r="41" spans="1:9" ht="25.5" x14ac:dyDescent="0.2">
      <c r="A41" s="40" t="s">
        <v>72</v>
      </c>
      <c r="B41" s="1" t="s">
        <v>58</v>
      </c>
      <c r="C41" s="1" t="s">
        <v>73</v>
      </c>
      <c r="D41" s="1" t="s">
        <v>4</v>
      </c>
      <c r="E41" s="1" t="s">
        <v>4</v>
      </c>
      <c r="F41" s="33">
        <v>74921</v>
      </c>
      <c r="G41" s="33">
        <v>74921</v>
      </c>
      <c r="H41" s="33">
        <v>0</v>
      </c>
      <c r="I41" s="31">
        <f t="shared" si="2"/>
        <v>0</v>
      </c>
    </row>
    <row r="42" spans="1:9" ht="25.5" x14ac:dyDescent="0.2">
      <c r="A42" s="40" t="s">
        <v>37</v>
      </c>
      <c r="B42" s="1" t="s">
        <v>58</v>
      </c>
      <c r="C42" s="1" t="s">
        <v>74</v>
      </c>
      <c r="D42" s="1" t="s">
        <v>4</v>
      </c>
      <c r="E42" s="1" t="s">
        <v>4</v>
      </c>
      <c r="F42" s="33">
        <v>74921</v>
      </c>
      <c r="G42" s="33">
        <v>74921</v>
      </c>
      <c r="H42" s="33">
        <v>0</v>
      </c>
      <c r="I42" s="31">
        <v>0</v>
      </c>
    </row>
    <row r="43" spans="1:9" ht="25.5" x14ac:dyDescent="0.2">
      <c r="A43" s="40" t="s">
        <v>184</v>
      </c>
      <c r="B43" s="1" t="s">
        <v>58</v>
      </c>
      <c r="C43" s="1" t="s">
        <v>74</v>
      </c>
      <c r="D43" s="1" t="s">
        <v>75</v>
      </c>
      <c r="E43" s="1" t="s">
        <v>4</v>
      </c>
      <c r="F43" s="33">
        <v>74921</v>
      </c>
      <c r="G43" s="33">
        <v>74921</v>
      </c>
      <c r="H43" s="33">
        <v>0</v>
      </c>
      <c r="I43" s="31">
        <v>0</v>
      </c>
    </row>
    <row r="44" spans="1:9" ht="25.5" x14ac:dyDescent="0.2">
      <c r="A44" s="40" t="s">
        <v>48</v>
      </c>
      <c r="B44" s="1" t="s">
        <v>58</v>
      </c>
      <c r="C44" s="1" t="s">
        <v>74</v>
      </c>
      <c r="D44" s="1" t="s">
        <v>75</v>
      </c>
      <c r="E44" s="1" t="s">
        <v>6</v>
      </c>
      <c r="F44" s="33">
        <v>67200</v>
      </c>
      <c r="G44" s="33">
        <v>67200</v>
      </c>
      <c r="H44" s="33">
        <v>0</v>
      </c>
      <c r="I44" s="31">
        <v>0</v>
      </c>
    </row>
    <row r="45" spans="1:9" x14ac:dyDescent="0.2">
      <c r="A45" s="40" t="s">
        <v>49</v>
      </c>
      <c r="B45" s="1" t="s">
        <v>58</v>
      </c>
      <c r="C45" s="1" t="s">
        <v>74</v>
      </c>
      <c r="D45" s="1" t="s">
        <v>75</v>
      </c>
      <c r="E45" s="1" t="s">
        <v>7</v>
      </c>
      <c r="F45" s="33">
        <v>67200</v>
      </c>
      <c r="G45" s="33">
        <v>67200</v>
      </c>
      <c r="H45" s="33">
        <v>0</v>
      </c>
      <c r="I45" s="31">
        <v>0</v>
      </c>
    </row>
    <row r="46" spans="1:9" x14ac:dyDescent="0.2">
      <c r="A46" s="40" t="s">
        <v>50</v>
      </c>
      <c r="B46" s="1" t="s">
        <v>58</v>
      </c>
      <c r="C46" s="1" t="s">
        <v>74</v>
      </c>
      <c r="D46" s="1" t="s">
        <v>75</v>
      </c>
      <c r="E46" s="1" t="s">
        <v>8</v>
      </c>
      <c r="F46" s="33">
        <v>7721</v>
      </c>
      <c r="G46" s="33">
        <v>7721</v>
      </c>
      <c r="H46" s="33">
        <v>0</v>
      </c>
      <c r="I46" s="31">
        <f t="shared" si="2"/>
        <v>0</v>
      </c>
    </row>
    <row r="47" spans="1:9" ht="25.5" x14ac:dyDescent="0.2">
      <c r="A47" s="40" t="s">
        <v>51</v>
      </c>
      <c r="B47" s="1" t="s">
        <v>58</v>
      </c>
      <c r="C47" s="1" t="s">
        <v>74</v>
      </c>
      <c r="D47" s="1" t="s">
        <v>75</v>
      </c>
      <c r="E47" s="1" t="s">
        <v>9</v>
      </c>
      <c r="F47" s="33">
        <v>7721</v>
      </c>
      <c r="G47" s="33">
        <v>7721</v>
      </c>
      <c r="H47" s="33">
        <v>0</v>
      </c>
      <c r="I47" s="31">
        <f t="shared" si="2"/>
        <v>0</v>
      </c>
    </row>
    <row r="48" spans="1:9" x14ac:dyDescent="0.2">
      <c r="A48" s="40" t="s">
        <v>76</v>
      </c>
      <c r="B48" s="1" t="s">
        <v>58</v>
      </c>
      <c r="C48" s="1" t="s">
        <v>77</v>
      </c>
      <c r="D48" s="1" t="s">
        <v>4</v>
      </c>
      <c r="E48" s="1" t="s">
        <v>4</v>
      </c>
      <c r="F48" s="33">
        <v>16971950</v>
      </c>
      <c r="G48" s="33">
        <v>15210385.130000001</v>
      </c>
      <c r="H48" s="33">
        <v>8249013.29</v>
      </c>
      <c r="I48" s="31">
        <f t="shared" si="2"/>
        <v>54.232770699080909</v>
      </c>
    </row>
    <row r="49" spans="1:9" x14ac:dyDescent="0.2">
      <c r="A49" s="40" t="s">
        <v>15</v>
      </c>
      <c r="B49" s="1" t="s">
        <v>58</v>
      </c>
      <c r="C49" s="1" t="s">
        <v>78</v>
      </c>
      <c r="D49" s="1" t="s">
        <v>4</v>
      </c>
      <c r="E49" s="1" t="s">
        <v>4</v>
      </c>
      <c r="F49" s="33">
        <v>500000</v>
      </c>
      <c r="G49" s="33">
        <v>500000</v>
      </c>
      <c r="H49" s="33">
        <v>208333.35</v>
      </c>
      <c r="I49" s="31">
        <f t="shared" si="2"/>
        <v>41.666670000000003</v>
      </c>
    </row>
    <row r="50" spans="1:9" ht="51" x14ac:dyDescent="0.2">
      <c r="A50" s="40" t="s">
        <v>79</v>
      </c>
      <c r="B50" s="1" t="s">
        <v>58</v>
      </c>
      <c r="C50" s="1" t="s">
        <v>78</v>
      </c>
      <c r="D50" s="1" t="s">
        <v>80</v>
      </c>
      <c r="E50" s="1" t="s">
        <v>4</v>
      </c>
      <c r="F50" s="33">
        <v>500000</v>
      </c>
      <c r="G50" s="33">
        <v>500000</v>
      </c>
      <c r="H50" s="33">
        <v>208333.35</v>
      </c>
      <c r="I50" s="31">
        <f t="shared" si="2"/>
        <v>41.666670000000003</v>
      </c>
    </row>
    <row r="51" spans="1:9" x14ac:dyDescent="0.2">
      <c r="A51" s="40" t="s">
        <v>10</v>
      </c>
      <c r="B51" s="1" t="s">
        <v>58</v>
      </c>
      <c r="C51" s="1" t="s">
        <v>78</v>
      </c>
      <c r="D51" s="1" t="s">
        <v>80</v>
      </c>
      <c r="E51" s="1" t="s">
        <v>11</v>
      </c>
      <c r="F51" s="33">
        <v>500000</v>
      </c>
      <c r="G51" s="33">
        <v>500000</v>
      </c>
      <c r="H51" s="33">
        <v>208333.35</v>
      </c>
      <c r="I51" s="31">
        <f t="shared" si="2"/>
        <v>41.666670000000003</v>
      </c>
    </row>
    <row r="52" spans="1:9" ht="38.25" x14ac:dyDescent="0.2">
      <c r="A52" s="40" t="s">
        <v>81</v>
      </c>
      <c r="B52" s="1" t="s">
        <v>58</v>
      </c>
      <c r="C52" s="1" t="s">
        <v>78</v>
      </c>
      <c r="D52" s="1" t="s">
        <v>80</v>
      </c>
      <c r="E52" s="1" t="s">
        <v>18</v>
      </c>
      <c r="F52" s="33">
        <v>500000</v>
      </c>
      <c r="G52" s="33">
        <v>500000</v>
      </c>
      <c r="H52" s="33">
        <v>208333.35</v>
      </c>
      <c r="I52" s="31">
        <f t="shared" si="2"/>
        <v>41.666670000000003</v>
      </c>
    </row>
    <row r="53" spans="1:9" x14ac:dyDescent="0.2">
      <c r="A53" s="40" t="s">
        <v>33</v>
      </c>
      <c r="B53" s="1" t="s">
        <v>58</v>
      </c>
      <c r="C53" s="1" t="s">
        <v>82</v>
      </c>
      <c r="D53" s="1" t="s">
        <v>4</v>
      </c>
      <c r="E53" s="1" t="s">
        <v>4</v>
      </c>
      <c r="F53" s="33">
        <v>16471950</v>
      </c>
      <c r="G53" s="33">
        <v>14710385.130000001</v>
      </c>
      <c r="H53" s="33">
        <v>8040679.9400000004</v>
      </c>
      <c r="I53" s="31">
        <v>0</v>
      </c>
    </row>
    <row r="54" spans="1:9" ht="25.5" x14ac:dyDescent="0.2">
      <c r="A54" s="40" t="s">
        <v>34</v>
      </c>
      <c r="B54" s="1" t="s">
        <v>58</v>
      </c>
      <c r="C54" s="1" t="s">
        <v>82</v>
      </c>
      <c r="D54" s="1" t="s">
        <v>83</v>
      </c>
      <c r="E54" s="1" t="s">
        <v>4</v>
      </c>
      <c r="F54" s="33">
        <v>0</v>
      </c>
      <c r="G54" s="33">
        <v>0</v>
      </c>
      <c r="H54" s="33">
        <v>0</v>
      </c>
      <c r="I54" s="31">
        <v>0</v>
      </c>
    </row>
    <row r="55" spans="1:9" x14ac:dyDescent="0.2">
      <c r="A55" s="40" t="s">
        <v>50</v>
      </c>
      <c r="B55" s="1" t="s">
        <v>58</v>
      </c>
      <c r="C55" s="1" t="s">
        <v>82</v>
      </c>
      <c r="D55" s="1" t="s">
        <v>83</v>
      </c>
      <c r="E55" s="1" t="s">
        <v>8</v>
      </c>
      <c r="F55" s="33">
        <v>0</v>
      </c>
      <c r="G55" s="33">
        <v>0</v>
      </c>
      <c r="H55" s="33">
        <v>0</v>
      </c>
      <c r="I55" s="31">
        <v>0</v>
      </c>
    </row>
    <row r="56" spans="1:9" ht="25.5" x14ac:dyDescent="0.2">
      <c r="A56" s="40" t="s">
        <v>51</v>
      </c>
      <c r="B56" s="1" t="s">
        <v>58</v>
      </c>
      <c r="C56" s="1" t="s">
        <v>82</v>
      </c>
      <c r="D56" s="1" t="s">
        <v>83</v>
      </c>
      <c r="E56" s="1" t="s">
        <v>9</v>
      </c>
      <c r="F56" s="33">
        <v>0</v>
      </c>
      <c r="G56" s="33">
        <v>0</v>
      </c>
      <c r="H56" s="33">
        <v>0</v>
      </c>
      <c r="I56" s="31">
        <v>0</v>
      </c>
    </row>
    <row r="57" spans="1:9" ht="25.5" x14ac:dyDescent="0.2">
      <c r="A57" s="40" t="s">
        <v>84</v>
      </c>
      <c r="B57" s="1" t="s">
        <v>58</v>
      </c>
      <c r="C57" s="1" t="s">
        <v>82</v>
      </c>
      <c r="D57" s="1" t="s">
        <v>85</v>
      </c>
      <c r="E57" s="1" t="s">
        <v>4</v>
      </c>
      <c r="F57" s="33">
        <v>16253811.73</v>
      </c>
      <c r="G57" s="33">
        <v>0</v>
      </c>
      <c r="H57" s="33">
        <v>0</v>
      </c>
      <c r="I57" s="31">
        <v>0</v>
      </c>
    </row>
    <row r="58" spans="1:9" x14ac:dyDescent="0.2">
      <c r="A58" s="40" t="s">
        <v>50</v>
      </c>
      <c r="B58" s="1" t="s">
        <v>58</v>
      </c>
      <c r="C58" s="1" t="s">
        <v>82</v>
      </c>
      <c r="D58" s="1" t="s">
        <v>85</v>
      </c>
      <c r="E58" s="1" t="s">
        <v>8</v>
      </c>
      <c r="F58" s="33">
        <v>11153811.73</v>
      </c>
      <c r="G58" s="33">
        <v>0</v>
      </c>
      <c r="H58" s="33">
        <v>0</v>
      </c>
      <c r="I58" s="31">
        <v>0</v>
      </c>
    </row>
    <row r="59" spans="1:9" ht="25.5" x14ac:dyDescent="0.2">
      <c r="A59" s="40" t="s">
        <v>51</v>
      </c>
      <c r="B59" s="1" t="s">
        <v>58</v>
      </c>
      <c r="C59" s="1" t="s">
        <v>82</v>
      </c>
      <c r="D59" s="1" t="s">
        <v>85</v>
      </c>
      <c r="E59" s="1" t="s">
        <v>9</v>
      </c>
      <c r="F59" s="33">
        <v>11153811.73</v>
      </c>
      <c r="G59" s="33">
        <v>0</v>
      </c>
      <c r="H59" s="33">
        <v>0</v>
      </c>
      <c r="I59" s="31">
        <v>0</v>
      </c>
    </row>
    <row r="60" spans="1:9" x14ac:dyDescent="0.2">
      <c r="A60" s="40" t="s">
        <v>10</v>
      </c>
      <c r="B60" s="1" t="s">
        <v>58</v>
      </c>
      <c r="C60" s="1" t="s">
        <v>82</v>
      </c>
      <c r="D60" s="1" t="s">
        <v>85</v>
      </c>
      <c r="E60" s="1" t="s">
        <v>11</v>
      </c>
      <c r="F60" s="33">
        <v>5100000</v>
      </c>
      <c r="G60" s="33">
        <v>0</v>
      </c>
      <c r="H60" s="33">
        <v>0</v>
      </c>
      <c r="I60" s="31">
        <v>0</v>
      </c>
    </row>
    <row r="61" spans="1:9" ht="38.25" x14ac:dyDescent="0.2">
      <c r="A61" s="40" t="s">
        <v>81</v>
      </c>
      <c r="B61" s="1" t="s">
        <v>58</v>
      </c>
      <c r="C61" s="1" t="s">
        <v>82</v>
      </c>
      <c r="D61" s="1" t="s">
        <v>85</v>
      </c>
      <c r="E61" s="1" t="s">
        <v>18</v>
      </c>
      <c r="F61" s="33">
        <v>5100000</v>
      </c>
      <c r="G61" s="33">
        <v>0</v>
      </c>
      <c r="H61" s="33">
        <v>0</v>
      </c>
      <c r="I61" s="31">
        <v>0</v>
      </c>
    </row>
    <row r="62" spans="1:9" ht="63.75" x14ac:dyDescent="0.2">
      <c r="A62" s="40" t="s">
        <v>86</v>
      </c>
      <c r="B62" s="1" t="s">
        <v>58</v>
      </c>
      <c r="C62" s="1" t="s">
        <v>82</v>
      </c>
      <c r="D62" s="1" t="s">
        <v>87</v>
      </c>
      <c r="E62" s="1" t="s">
        <v>4</v>
      </c>
      <c r="F62" s="33">
        <v>0</v>
      </c>
      <c r="G62" s="33">
        <v>14553182.48</v>
      </c>
      <c r="H62" s="33">
        <v>7883477.29</v>
      </c>
      <c r="I62" s="31">
        <f t="shared" ref="I62:I74" si="3">H62/G62*100</f>
        <v>54.170126024558719</v>
      </c>
    </row>
    <row r="63" spans="1:9" x14ac:dyDescent="0.2">
      <c r="A63" s="40" t="s">
        <v>16</v>
      </c>
      <c r="B63" s="1" t="s">
        <v>58</v>
      </c>
      <c r="C63" s="1" t="s">
        <v>82</v>
      </c>
      <c r="D63" s="1" t="s">
        <v>87</v>
      </c>
      <c r="E63" s="1" t="s">
        <v>17</v>
      </c>
      <c r="F63" s="33">
        <v>0</v>
      </c>
      <c r="G63" s="33">
        <v>14553182.48</v>
      </c>
      <c r="H63" s="33">
        <v>7883477.29</v>
      </c>
      <c r="I63" s="31">
        <f t="shared" si="3"/>
        <v>54.170126024558719</v>
      </c>
    </row>
    <row r="64" spans="1:9" x14ac:dyDescent="0.2">
      <c r="A64" s="40" t="s">
        <v>31</v>
      </c>
      <c r="B64" s="1" t="s">
        <v>58</v>
      </c>
      <c r="C64" s="1" t="s">
        <v>82</v>
      </c>
      <c r="D64" s="1" t="s">
        <v>87</v>
      </c>
      <c r="E64" s="1" t="s">
        <v>32</v>
      </c>
      <c r="F64" s="33">
        <v>0</v>
      </c>
      <c r="G64" s="33">
        <v>14553182.48</v>
      </c>
      <c r="H64" s="33">
        <v>7883477.29</v>
      </c>
      <c r="I64" s="31">
        <f t="shared" si="3"/>
        <v>54.170126024558719</v>
      </c>
    </row>
    <row r="65" spans="1:9" ht="25.5" x14ac:dyDescent="0.2">
      <c r="A65" s="40" t="s">
        <v>34</v>
      </c>
      <c r="B65" s="1" t="s">
        <v>58</v>
      </c>
      <c r="C65" s="1" t="s">
        <v>82</v>
      </c>
      <c r="D65" s="1" t="s">
        <v>88</v>
      </c>
      <c r="E65" s="1" t="s">
        <v>4</v>
      </c>
      <c r="F65" s="33">
        <v>218138.27</v>
      </c>
      <c r="G65" s="33">
        <v>0</v>
      </c>
      <c r="H65" s="33">
        <v>0</v>
      </c>
      <c r="I65" s="31"/>
    </row>
    <row r="66" spans="1:9" x14ac:dyDescent="0.2">
      <c r="A66" s="40" t="s">
        <v>50</v>
      </c>
      <c r="B66" s="1" t="s">
        <v>58</v>
      </c>
      <c r="C66" s="1" t="s">
        <v>82</v>
      </c>
      <c r="D66" s="1" t="s">
        <v>88</v>
      </c>
      <c r="E66" s="1" t="s">
        <v>8</v>
      </c>
      <c r="F66" s="33">
        <v>218138.27</v>
      </c>
      <c r="G66" s="33">
        <v>0</v>
      </c>
      <c r="H66" s="33">
        <v>0</v>
      </c>
      <c r="I66" s="31"/>
    </row>
    <row r="67" spans="1:9" ht="25.5" x14ac:dyDescent="0.2">
      <c r="A67" s="40" t="s">
        <v>51</v>
      </c>
      <c r="B67" s="1" t="s">
        <v>58</v>
      </c>
      <c r="C67" s="1" t="s">
        <v>82</v>
      </c>
      <c r="D67" s="1" t="s">
        <v>88</v>
      </c>
      <c r="E67" s="1" t="s">
        <v>9</v>
      </c>
      <c r="F67" s="33">
        <v>218138.27</v>
      </c>
      <c r="G67" s="33">
        <v>0</v>
      </c>
      <c r="H67" s="33">
        <v>0</v>
      </c>
      <c r="I67" s="31"/>
    </row>
    <row r="68" spans="1:9" x14ac:dyDescent="0.2">
      <c r="A68" s="40" t="s">
        <v>10</v>
      </c>
      <c r="B68" s="1" t="s">
        <v>58</v>
      </c>
      <c r="C68" s="1" t="s">
        <v>82</v>
      </c>
      <c r="D68" s="1" t="s">
        <v>185</v>
      </c>
      <c r="E68" s="1" t="s">
        <v>11</v>
      </c>
      <c r="F68" s="33">
        <v>0</v>
      </c>
      <c r="G68" s="33">
        <v>157202.65</v>
      </c>
      <c r="H68" s="33">
        <v>157202.65</v>
      </c>
      <c r="I68" s="31">
        <f t="shared" si="3"/>
        <v>100</v>
      </c>
    </row>
    <row r="69" spans="1:9" x14ac:dyDescent="0.2">
      <c r="A69" s="40" t="s">
        <v>12</v>
      </c>
      <c r="B69" s="1" t="s">
        <v>58</v>
      </c>
      <c r="C69" s="1" t="s">
        <v>82</v>
      </c>
      <c r="D69" s="1" t="s">
        <v>185</v>
      </c>
      <c r="E69" s="1" t="s">
        <v>13</v>
      </c>
      <c r="F69" s="33">
        <v>0</v>
      </c>
      <c r="G69" s="33">
        <v>157202.65</v>
      </c>
      <c r="H69" s="33">
        <v>157202.65</v>
      </c>
      <c r="I69" s="31">
        <f t="shared" si="3"/>
        <v>100</v>
      </c>
    </row>
    <row r="70" spans="1:9" x14ac:dyDescent="0.2">
      <c r="A70" s="40" t="s">
        <v>89</v>
      </c>
      <c r="B70" s="1" t="s">
        <v>58</v>
      </c>
      <c r="C70" s="1" t="s">
        <v>90</v>
      </c>
      <c r="D70" s="1" t="s">
        <v>4</v>
      </c>
      <c r="E70" s="1" t="s">
        <v>4</v>
      </c>
      <c r="F70" s="33">
        <v>16092699.859999999</v>
      </c>
      <c r="G70" s="33">
        <v>29423974.790000003</v>
      </c>
      <c r="H70" s="33">
        <v>6889355.4399999995</v>
      </c>
      <c r="I70" s="31">
        <f t="shared" si="3"/>
        <v>23.414088304417007</v>
      </c>
    </row>
    <row r="71" spans="1:9" x14ac:dyDescent="0.2">
      <c r="A71" s="40" t="s">
        <v>21</v>
      </c>
      <c r="B71" s="1" t="s">
        <v>58</v>
      </c>
      <c r="C71" s="1" t="s">
        <v>91</v>
      </c>
      <c r="D71" s="1" t="s">
        <v>4</v>
      </c>
      <c r="E71" s="1" t="s">
        <v>4</v>
      </c>
      <c r="F71" s="33">
        <v>278730.23999999999</v>
      </c>
      <c r="G71" s="33">
        <v>378730.23999999999</v>
      </c>
      <c r="H71" s="33">
        <v>108699.15</v>
      </c>
      <c r="I71" s="31">
        <f t="shared" si="3"/>
        <v>28.700942919160617</v>
      </c>
    </row>
    <row r="72" spans="1:9" ht="38.25" x14ac:dyDescent="0.2">
      <c r="A72" s="40" t="s">
        <v>92</v>
      </c>
      <c r="B72" s="1" t="s">
        <v>58</v>
      </c>
      <c r="C72" s="1" t="s">
        <v>91</v>
      </c>
      <c r="D72" s="1" t="s">
        <v>93</v>
      </c>
      <c r="E72" s="1" t="s">
        <v>4</v>
      </c>
      <c r="F72" s="33">
        <v>278730.23999999999</v>
      </c>
      <c r="G72" s="33">
        <v>278730.23999999999</v>
      </c>
      <c r="H72" s="33">
        <v>108699.15</v>
      </c>
      <c r="I72" s="31">
        <f t="shared" si="3"/>
        <v>38.997975246604028</v>
      </c>
    </row>
    <row r="73" spans="1:9" x14ac:dyDescent="0.2">
      <c r="A73" s="40" t="s">
        <v>50</v>
      </c>
      <c r="B73" s="1" t="s">
        <v>58</v>
      </c>
      <c r="C73" s="1" t="s">
        <v>91</v>
      </c>
      <c r="D73" s="1" t="s">
        <v>93</v>
      </c>
      <c r="E73" s="1" t="s">
        <v>8</v>
      </c>
      <c r="F73" s="33">
        <v>278730.23999999999</v>
      </c>
      <c r="G73" s="33">
        <v>278730.23999999999</v>
      </c>
      <c r="H73" s="33">
        <v>108699.15</v>
      </c>
      <c r="I73" s="31">
        <f t="shared" ref="I73" si="4">H73/G73*100</f>
        <v>38.997975246604028</v>
      </c>
    </row>
    <row r="74" spans="1:9" ht="25.5" x14ac:dyDescent="0.2">
      <c r="A74" s="40" t="s">
        <v>51</v>
      </c>
      <c r="B74" s="1" t="s">
        <v>58</v>
      </c>
      <c r="C74" s="1" t="s">
        <v>91</v>
      </c>
      <c r="D74" s="1" t="s">
        <v>93</v>
      </c>
      <c r="E74" s="1" t="s">
        <v>9</v>
      </c>
      <c r="F74" s="33">
        <v>278730.23999999999</v>
      </c>
      <c r="G74" s="33">
        <v>278730.23999999999</v>
      </c>
      <c r="H74" s="33">
        <v>108699.15</v>
      </c>
      <c r="I74" s="31">
        <f t="shared" si="3"/>
        <v>38.997975246604028</v>
      </c>
    </row>
    <row r="75" spans="1:9" x14ac:dyDescent="0.2">
      <c r="A75" s="40" t="s">
        <v>94</v>
      </c>
      <c r="B75" s="1" t="s">
        <v>58</v>
      </c>
      <c r="C75" s="1" t="s">
        <v>91</v>
      </c>
      <c r="D75" s="1" t="s">
        <v>95</v>
      </c>
      <c r="E75" s="1" t="s">
        <v>4</v>
      </c>
      <c r="F75" s="33">
        <v>0</v>
      </c>
      <c r="G75" s="33">
        <v>100000</v>
      </c>
      <c r="H75" s="33">
        <v>0</v>
      </c>
      <c r="I75" s="31">
        <f t="shared" ref="I75:I80" si="5">H75/G75*100</f>
        <v>0</v>
      </c>
    </row>
    <row r="76" spans="1:9" x14ac:dyDescent="0.2">
      <c r="A76" s="40" t="s">
        <v>50</v>
      </c>
      <c r="B76" s="1" t="s">
        <v>58</v>
      </c>
      <c r="C76" s="1" t="s">
        <v>91</v>
      </c>
      <c r="D76" s="1" t="s">
        <v>95</v>
      </c>
      <c r="E76" s="1" t="s">
        <v>8</v>
      </c>
      <c r="F76" s="33">
        <v>0</v>
      </c>
      <c r="G76" s="33">
        <v>100000</v>
      </c>
      <c r="H76" s="33">
        <v>0</v>
      </c>
      <c r="I76" s="31">
        <f t="shared" si="5"/>
        <v>0</v>
      </c>
    </row>
    <row r="77" spans="1:9" ht="25.5" x14ac:dyDescent="0.2">
      <c r="A77" s="40" t="s">
        <v>51</v>
      </c>
      <c r="B77" s="1" t="s">
        <v>58</v>
      </c>
      <c r="C77" s="1" t="s">
        <v>91</v>
      </c>
      <c r="D77" s="1" t="s">
        <v>95</v>
      </c>
      <c r="E77" s="1" t="s">
        <v>9</v>
      </c>
      <c r="F77" s="33">
        <v>0</v>
      </c>
      <c r="G77" s="33">
        <v>100000</v>
      </c>
      <c r="H77" s="33">
        <v>0</v>
      </c>
      <c r="I77" s="31">
        <f t="shared" si="5"/>
        <v>0</v>
      </c>
    </row>
    <row r="78" spans="1:9" x14ac:dyDescent="0.2">
      <c r="A78" s="40" t="s">
        <v>22</v>
      </c>
      <c r="B78" s="1" t="s">
        <v>58</v>
      </c>
      <c r="C78" s="1" t="s">
        <v>96</v>
      </c>
      <c r="D78" s="1" t="s">
        <v>4</v>
      </c>
      <c r="E78" s="1" t="s">
        <v>4</v>
      </c>
      <c r="F78" s="33">
        <v>2150000</v>
      </c>
      <c r="G78" s="33">
        <v>4264347.91</v>
      </c>
      <c r="H78" s="33">
        <v>546980.6</v>
      </c>
      <c r="I78" s="31">
        <f t="shared" si="5"/>
        <v>12.826828662767339</v>
      </c>
    </row>
    <row r="79" spans="1:9" ht="25.5" x14ac:dyDescent="0.2">
      <c r="A79" s="40" t="s">
        <v>186</v>
      </c>
      <c r="B79" s="1" t="s">
        <v>58</v>
      </c>
      <c r="C79" s="1" t="s">
        <v>96</v>
      </c>
      <c r="D79" s="1" t="s">
        <v>187</v>
      </c>
      <c r="E79" s="1" t="s">
        <v>4</v>
      </c>
      <c r="F79" s="33">
        <v>0</v>
      </c>
      <c r="G79" s="33">
        <v>1890000</v>
      </c>
      <c r="H79" s="33">
        <v>0</v>
      </c>
      <c r="I79" s="31">
        <f t="shared" si="5"/>
        <v>0</v>
      </c>
    </row>
    <row r="80" spans="1:9" x14ac:dyDescent="0.2">
      <c r="A80" s="40" t="s">
        <v>50</v>
      </c>
      <c r="B80" s="1" t="s">
        <v>58</v>
      </c>
      <c r="C80" s="1" t="s">
        <v>96</v>
      </c>
      <c r="D80" s="1" t="s">
        <v>187</v>
      </c>
      <c r="E80" s="1" t="s">
        <v>8</v>
      </c>
      <c r="F80" s="33">
        <v>0</v>
      </c>
      <c r="G80" s="33">
        <v>1890000</v>
      </c>
      <c r="H80" s="33">
        <v>0</v>
      </c>
      <c r="I80" s="31">
        <f t="shared" si="5"/>
        <v>0</v>
      </c>
    </row>
    <row r="81" spans="1:9" ht="25.5" x14ac:dyDescent="0.2">
      <c r="A81" s="40" t="s">
        <v>51</v>
      </c>
      <c r="B81" s="1" t="s">
        <v>58</v>
      </c>
      <c r="C81" s="1" t="s">
        <v>96</v>
      </c>
      <c r="D81" s="1" t="s">
        <v>187</v>
      </c>
      <c r="E81" s="1" t="s">
        <v>9</v>
      </c>
      <c r="F81" s="33">
        <v>0</v>
      </c>
      <c r="G81" s="33">
        <v>1890000</v>
      </c>
      <c r="H81" s="33">
        <v>0</v>
      </c>
      <c r="I81" s="31">
        <f t="shared" ref="I81:I114" si="6">H81/G81*100</f>
        <v>0</v>
      </c>
    </row>
    <row r="82" spans="1:9" x14ac:dyDescent="0.2">
      <c r="A82" s="40" t="s">
        <v>23</v>
      </c>
      <c r="B82" s="1" t="s">
        <v>58</v>
      </c>
      <c r="C82" s="1" t="s">
        <v>96</v>
      </c>
      <c r="D82" s="1" t="s">
        <v>97</v>
      </c>
      <c r="E82" s="1" t="s">
        <v>4</v>
      </c>
      <c r="F82" s="33">
        <v>250000</v>
      </c>
      <c r="G82" s="33">
        <v>0</v>
      </c>
      <c r="H82" s="33">
        <v>0</v>
      </c>
      <c r="I82" s="31"/>
    </row>
    <row r="83" spans="1:9" x14ac:dyDescent="0.2">
      <c r="A83" s="40" t="s">
        <v>50</v>
      </c>
      <c r="B83" s="1" t="s">
        <v>58</v>
      </c>
      <c r="C83" s="1" t="s">
        <v>96</v>
      </c>
      <c r="D83" s="1" t="s">
        <v>97</v>
      </c>
      <c r="E83" s="1" t="s">
        <v>8</v>
      </c>
      <c r="F83" s="33">
        <v>250000</v>
      </c>
      <c r="G83" s="33">
        <v>0</v>
      </c>
      <c r="H83" s="33">
        <v>0</v>
      </c>
      <c r="I83" s="31"/>
    </row>
    <row r="84" spans="1:9" ht="25.5" x14ac:dyDescent="0.2">
      <c r="A84" s="40" t="s">
        <v>51</v>
      </c>
      <c r="B84" s="1" t="s">
        <v>58</v>
      </c>
      <c r="C84" s="1" t="s">
        <v>96</v>
      </c>
      <c r="D84" s="1" t="s">
        <v>97</v>
      </c>
      <c r="E84" s="1" t="s">
        <v>9</v>
      </c>
      <c r="F84" s="33">
        <v>250000</v>
      </c>
      <c r="G84" s="33">
        <v>0</v>
      </c>
      <c r="H84" s="33">
        <v>0</v>
      </c>
      <c r="I84" s="31"/>
    </row>
    <row r="85" spans="1:9" x14ac:dyDescent="0.2">
      <c r="A85" s="40" t="s">
        <v>98</v>
      </c>
      <c r="B85" s="1" t="s">
        <v>58</v>
      </c>
      <c r="C85" s="1" t="s">
        <v>96</v>
      </c>
      <c r="D85" s="1" t="s">
        <v>99</v>
      </c>
      <c r="E85" s="1" t="s">
        <v>4</v>
      </c>
      <c r="F85" s="33">
        <v>1900000</v>
      </c>
      <c r="G85" s="33">
        <v>0</v>
      </c>
      <c r="H85" s="33">
        <v>0</v>
      </c>
      <c r="I85" s="31"/>
    </row>
    <row r="86" spans="1:9" x14ac:dyDescent="0.2">
      <c r="A86" s="40" t="s">
        <v>10</v>
      </c>
      <c r="B86" s="1" t="s">
        <v>58</v>
      </c>
      <c r="C86" s="1" t="s">
        <v>96</v>
      </c>
      <c r="D86" s="1" t="s">
        <v>99</v>
      </c>
      <c r="E86" s="1" t="s">
        <v>11</v>
      </c>
      <c r="F86" s="33">
        <v>1900000</v>
      </c>
      <c r="G86" s="33">
        <v>0</v>
      </c>
      <c r="H86" s="33">
        <v>0</v>
      </c>
      <c r="I86" s="31"/>
    </row>
    <row r="87" spans="1:9" ht="38.25" x14ac:dyDescent="0.2">
      <c r="A87" s="40" t="s">
        <v>81</v>
      </c>
      <c r="B87" s="1" t="s">
        <v>58</v>
      </c>
      <c r="C87" s="1" t="s">
        <v>96</v>
      </c>
      <c r="D87" s="1" t="s">
        <v>99</v>
      </c>
      <c r="E87" s="1" t="s">
        <v>18</v>
      </c>
      <c r="F87" s="33">
        <v>1900000</v>
      </c>
      <c r="G87" s="33">
        <v>0</v>
      </c>
      <c r="H87" s="33">
        <v>0</v>
      </c>
      <c r="I87" s="31"/>
    </row>
    <row r="88" spans="1:9" x14ac:dyDescent="0.2">
      <c r="A88" s="40" t="s">
        <v>50</v>
      </c>
      <c r="B88" s="1" t="s">
        <v>58</v>
      </c>
      <c r="C88" s="1" t="s">
        <v>96</v>
      </c>
      <c r="D88" s="1" t="s">
        <v>100</v>
      </c>
      <c r="E88" s="1">
        <v>200</v>
      </c>
      <c r="F88" s="33">
        <v>0</v>
      </c>
      <c r="G88" s="33">
        <v>84347.91</v>
      </c>
      <c r="H88" s="33">
        <v>0</v>
      </c>
      <c r="I88" s="31">
        <f t="shared" ref="I88" si="7">H88/G88*100</f>
        <v>0</v>
      </c>
    </row>
    <row r="89" spans="1:9" ht="25.5" x14ac:dyDescent="0.2">
      <c r="A89" s="40" t="s">
        <v>51</v>
      </c>
      <c r="B89" s="1" t="s">
        <v>58</v>
      </c>
      <c r="C89" s="1" t="s">
        <v>96</v>
      </c>
      <c r="D89" s="1" t="s">
        <v>100</v>
      </c>
      <c r="E89" s="1" t="s">
        <v>9</v>
      </c>
      <c r="F89" s="33">
        <v>0</v>
      </c>
      <c r="G89" s="33">
        <v>84347.91</v>
      </c>
      <c r="H89" s="33">
        <v>0</v>
      </c>
      <c r="I89" s="31">
        <f t="shared" si="6"/>
        <v>0</v>
      </c>
    </row>
    <row r="90" spans="1:9" ht="51" x14ac:dyDescent="0.2">
      <c r="A90" s="40" t="s">
        <v>101</v>
      </c>
      <c r="B90" s="1" t="s">
        <v>58</v>
      </c>
      <c r="C90" s="1" t="s">
        <v>96</v>
      </c>
      <c r="D90" s="1" t="s">
        <v>102</v>
      </c>
      <c r="E90" s="1" t="s">
        <v>4</v>
      </c>
      <c r="F90" s="33">
        <v>0</v>
      </c>
      <c r="G90" s="33">
        <v>250000</v>
      </c>
      <c r="H90" s="33">
        <v>49360</v>
      </c>
      <c r="I90" s="31">
        <f t="shared" si="6"/>
        <v>19.744</v>
      </c>
    </row>
    <row r="91" spans="1:9" x14ac:dyDescent="0.2">
      <c r="A91" s="40" t="s">
        <v>16</v>
      </c>
      <c r="B91" s="1" t="s">
        <v>58</v>
      </c>
      <c r="C91" s="1" t="s">
        <v>96</v>
      </c>
      <c r="D91" s="1" t="s">
        <v>102</v>
      </c>
      <c r="E91" s="1" t="s">
        <v>17</v>
      </c>
      <c r="F91" s="33">
        <v>0</v>
      </c>
      <c r="G91" s="33">
        <v>250000</v>
      </c>
      <c r="H91" s="33">
        <v>49360</v>
      </c>
      <c r="I91" s="31">
        <f t="shared" si="6"/>
        <v>19.744</v>
      </c>
    </row>
    <row r="92" spans="1:9" x14ac:dyDescent="0.2">
      <c r="A92" s="40" t="s">
        <v>31</v>
      </c>
      <c r="B92" s="1" t="s">
        <v>58</v>
      </c>
      <c r="C92" s="1" t="s">
        <v>96</v>
      </c>
      <c r="D92" s="1" t="s">
        <v>102</v>
      </c>
      <c r="E92" s="1" t="s">
        <v>32</v>
      </c>
      <c r="F92" s="33">
        <v>0</v>
      </c>
      <c r="G92" s="33">
        <v>250000</v>
      </c>
      <c r="H92" s="33">
        <v>49360</v>
      </c>
      <c r="I92" s="31">
        <f t="shared" si="6"/>
        <v>19.744</v>
      </c>
    </row>
    <row r="93" spans="1:9" ht="63.75" x14ac:dyDescent="0.2">
      <c r="A93" s="40" t="s">
        <v>103</v>
      </c>
      <c r="B93" s="1" t="s">
        <v>58</v>
      </c>
      <c r="C93" s="1" t="s">
        <v>96</v>
      </c>
      <c r="D93" s="1" t="s">
        <v>104</v>
      </c>
      <c r="E93" s="1" t="s">
        <v>4</v>
      </c>
      <c r="F93" s="33">
        <v>0</v>
      </c>
      <c r="G93" s="33">
        <v>1030000</v>
      </c>
      <c r="H93" s="33">
        <v>497620.6</v>
      </c>
      <c r="I93" s="31">
        <f t="shared" si="6"/>
        <v>48.312679611650481</v>
      </c>
    </row>
    <row r="94" spans="1:9" x14ac:dyDescent="0.2">
      <c r="A94" s="40" t="s">
        <v>16</v>
      </c>
      <c r="B94" s="1" t="s">
        <v>58</v>
      </c>
      <c r="C94" s="1" t="s">
        <v>96</v>
      </c>
      <c r="D94" s="1" t="s">
        <v>104</v>
      </c>
      <c r="E94" s="1" t="s">
        <v>17</v>
      </c>
      <c r="F94" s="33">
        <v>0</v>
      </c>
      <c r="G94" s="33">
        <v>1030000</v>
      </c>
      <c r="H94" s="33">
        <v>497620.6</v>
      </c>
      <c r="I94" s="31">
        <f t="shared" si="6"/>
        <v>48.312679611650481</v>
      </c>
    </row>
    <row r="95" spans="1:9" x14ac:dyDescent="0.2">
      <c r="A95" s="40" t="s">
        <v>31</v>
      </c>
      <c r="B95" s="1" t="s">
        <v>58</v>
      </c>
      <c r="C95" s="1" t="s">
        <v>96</v>
      </c>
      <c r="D95" s="1" t="s">
        <v>104</v>
      </c>
      <c r="E95" s="1" t="s">
        <v>32</v>
      </c>
      <c r="F95" s="33">
        <v>0</v>
      </c>
      <c r="G95" s="33">
        <v>1030000</v>
      </c>
      <c r="H95" s="33">
        <v>497620.6</v>
      </c>
      <c r="I95" s="31">
        <f t="shared" si="6"/>
        <v>48.312679611650481</v>
      </c>
    </row>
    <row r="96" spans="1:9" ht="25.5" x14ac:dyDescent="0.2">
      <c r="A96" s="40" t="s">
        <v>105</v>
      </c>
      <c r="B96" s="1" t="s">
        <v>58</v>
      </c>
      <c r="C96" s="1" t="s">
        <v>96</v>
      </c>
      <c r="D96" s="1" t="s">
        <v>106</v>
      </c>
      <c r="E96" s="1" t="s">
        <v>4</v>
      </c>
      <c r="F96" s="33">
        <v>0</v>
      </c>
      <c r="G96" s="33">
        <v>1010000</v>
      </c>
      <c r="H96" s="33">
        <v>0</v>
      </c>
      <c r="I96" s="31">
        <f t="shared" si="6"/>
        <v>0</v>
      </c>
    </row>
    <row r="97" spans="1:9" x14ac:dyDescent="0.2">
      <c r="A97" s="40" t="s">
        <v>50</v>
      </c>
      <c r="B97" s="1" t="s">
        <v>58</v>
      </c>
      <c r="C97" s="1" t="s">
        <v>96</v>
      </c>
      <c r="D97" s="1" t="s">
        <v>106</v>
      </c>
      <c r="E97" s="1" t="s">
        <v>8</v>
      </c>
      <c r="F97" s="33">
        <v>0</v>
      </c>
      <c r="G97" s="33">
        <v>1010000</v>
      </c>
      <c r="H97" s="33">
        <v>0</v>
      </c>
      <c r="I97" s="31">
        <f t="shared" si="6"/>
        <v>0</v>
      </c>
    </row>
    <row r="98" spans="1:9" ht="25.5" x14ac:dyDescent="0.2">
      <c r="A98" s="40" t="s">
        <v>51</v>
      </c>
      <c r="B98" s="1" t="s">
        <v>58</v>
      </c>
      <c r="C98" s="1" t="s">
        <v>96</v>
      </c>
      <c r="D98" s="1" t="s">
        <v>106</v>
      </c>
      <c r="E98" s="1" t="s">
        <v>9</v>
      </c>
      <c r="F98" s="33">
        <v>0</v>
      </c>
      <c r="G98" s="33">
        <v>1010000</v>
      </c>
      <c r="H98" s="33">
        <v>0</v>
      </c>
      <c r="I98" s="31">
        <f t="shared" si="6"/>
        <v>0</v>
      </c>
    </row>
    <row r="99" spans="1:9" x14ac:dyDescent="0.2">
      <c r="A99" s="40" t="s">
        <v>24</v>
      </c>
      <c r="B99" s="1" t="s">
        <v>58</v>
      </c>
      <c r="C99" s="1" t="s">
        <v>107</v>
      </c>
      <c r="D99" s="1" t="s">
        <v>4</v>
      </c>
      <c r="E99" s="1" t="s">
        <v>4</v>
      </c>
      <c r="F99" s="33">
        <v>13663969.620000001</v>
      </c>
      <c r="G99" s="33">
        <v>24780896.640000001</v>
      </c>
      <c r="H99" s="33">
        <v>6233675.6899999995</v>
      </c>
      <c r="I99" s="31">
        <f t="shared" si="6"/>
        <v>25.155166015816931</v>
      </c>
    </row>
    <row r="100" spans="1:9" x14ac:dyDescent="0.2">
      <c r="A100" s="40" t="s">
        <v>108</v>
      </c>
      <c r="B100" s="1" t="s">
        <v>58</v>
      </c>
      <c r="C100" s="1" t="s">
        <v>107</v>
      </c>
      <c r="D100" s="1" t="s">
        <v>109</v>
      </c>
      <c r="E100" s="1" t="s">
        <v>4</v>
      </c>
      <c r="F100" s="33">
        <v>6000000</v>
      </c>
      <c r="G100" s="33">
        <v>0</v>
      </c>
      <c r="H100" s="33">
        <v>0</v>
      </c>
      <c r="I100" s="31"/>
    </row>
    <row r="101" spans="1:9" x14ac:dyDescent="0.2">
      <c r="A101" s="40" t="s">
        <v>10</v>
      </c>
      <c r="B101" s="1" t="s">
        <v>58</v>
      </c>
      <c r="C101" s="1" t="s">
        <v>107</v>
      </c>
      <c r="D101" s="1" t="s">
        <v>109</v>
      </c>
      <c r="E101" s="1" t="s">
        <v>11</v>
      </c>
      <c r="F101" s="33">
        <v>6000000</v>
      </c>
      <c r="G101" s="33">
        <v>0</v>
      </c>
      <c r="H101" s="33">
        <v>0</v>
      </c>
      <c r="I101" s="31"/>
    </row>
    <row r="102" spans="1:9" ht="38.25" x14ac:dyDescent="0.2">
      <c r="A102" s="40" t="s">
        <v>81</v>
      </c>
      <c r="B102" s="1" t="s">
        <v>58</v>
      </c>
      <c r="C102" s="1" t="s">
        <v>107</v>
      </c>
      <c r="D102" s="1" t="s">
        <v>109</v>
      </c>
      <c r="E102" s="1" t="s">
        <v>18</v>
      </c>
      <c r="F102" s="33">
        <v>6000000</v>
      </c>
      <c r="G102" s="33">
        <v>0</v>
      </c>
      <c r="H102" s="33">
        <v>0</v>
      </c>
      <c r="I102" s="31"/>
    </row>
    <row r="103" spans="1:9" x14ac:dyDescent="0.2">
      <c r="A103" s="40" t="s">
        <v>110</v>
      </c>
      <c r="B103" s="1" t="s">
        <v>58</v>
      </c>
      <c r="C103" s="1" t="s">
        <v>107</v>
      </c>
      <c r="D103" s="1" t="s">
        <v>111</v>
      </c>
      <c r="E103" s="1" t="s">
        <v>4</v>
      </c>
      <c r="F103" s="33">
        <v>450000</v>
      </c>
      <c r="G103" s="33">
        <v>0</v>
      </c>
      <c r="H103" s="33">
        <v>0</v>
      </c>
      <c r="I103" s="31"/>
    </row>
    <row r="104" spans="1:9" x14ac:dyDescent="0.2">
      <c r="A104" s="40" t="s">
        <v>10</v>
      </c>
      <c r="B104" s="1" t="s">
        <v>58</v>
      </c>
      <c r="C104" s="1" t="s">
        <v>107</v>
      </c>
      <c r="D104" s="1" t="s">
        <v>111</v>
      </c>
      <c r="E104" s="1" t="s">
        <v>11</v>
      </c>
      <c r="F104" s="33">
        <v>450000</v>
      </c>
      <c r="G104" s="33">
        <v>0</v>
      </c>
      <c r="H104" s="33">
        <v>0</v>
      </c>
      <c r="I104" s="31"/>
    </row>
    <row r="105" spans="1:9" ht="38.25" x14ac:dyDescent="0.2">
      <c r="A105" s="40" t="s">
        <v>81</v>
      </c>
      <c r="B105" s="1" t="s">
        <v>58</v>
      </c>
      <c r="C105" s="1" t="s">
        <v>107</v>
      </c>
      <c r="D105" s="1" t="s">
        <v>111</v>
      </c>
      <c r="E105" s="1" t="s">
        <v>18</v>
      </c>
      <c r="F105" s="33">
        <v>450000</v>
      </c>
      <c r="G105" s="33">
        <v>0</v>
      </c>
      <c r="H105" s="33">
        <v>0</v>
      </c>
      <c r="I105" s="31"/>
    </row>
    <row r="106" spans="1:9" x14ac:dyDescent="0.2">
      <c r="A106" s="40" t="s">
        <v>112</v>
      </c>
      <c r="B106" s="1" t="s">
        <v>58</v>
      </c>
      <c r="C106" s="1" t="s">
        <v>107</v>
      </c>
      <c r="D106" s="1" t="s">
        <v>113</v>
      </c>
      <c r="E106" s="1" t="s">
        <v>4</v>
      </c>
      <c r="F106" s="33">
        <v>230000</v>
      </c>
      <c r="G106" s="33">
        <v>0</v>
      </c>
      <c r="H106" s="33">
        <v>0</v>
      </c>
      <c r="I106" s="31"/>
    </row>
    <row r="107" spans="1:9" x14ac:dyDescent="0.2">
      <c r="A107" s="40" t="s">
        <v>10</v>
      </c>
      <c r="B107" s="1" t="s">
        <v>58</v>
      </c>
      <c r="C107" s="1" t="s">
        <v>107</v>
      </c>
      <c r="D107" s="1" t="s">
        <v>113</v>
      </c>
      <c r="E107" s="1" t="s">
        <v>11</v>
      </c>
      <c r="F107" s="33">
        <v>230000</v>
      </c>
      <c r="G107" s="33">
        <v>0</v>
      </c>
      <c r="H107" s="33">
        <v>0</v>
      </c>
      <c r="I107" s="31"/>
    </row>
    <row r="108" spans="1:9" ht="38.25" x14ac:dyDescent="0.2">
      <c r="A108" s="40" t="s">
        <v>81</v>
      </c>
      <c r="B108" s="1" t="s">
        <v>58</v>
      </c>
      <c r="C108" s="1" t="s">
        <v>107</v>
      </c>
      <c r="D108" s="1" t="s">
        <v>113</v>
      </c>
      <c r="E108" s="1" t="s">
        <v>18</v>
      </c>
      <c r="F108" s="33">
        <v>230000</v>
      </c>
      <c r="G108" s="33">
        <v>0</v>
      </c>
      <c r="H108" s="33">
        <v>0</v>
      </c>
      <c r="I108" s="31"/>
    </row>
    <row r="109" spans="1:9" x14ac:dyDescent="0.2">
      <c r="A109" s="40" t="s">
        <v>114</v>
      </c>
      <c r="B109" s="1" t="s">
        <v>58</v>
      </c>
      <c r="C109" s="1" t="s">
        <v>107</v>
      </c>
      <c r="D109" s="1" t="s">
        <v>115</v>
      </c>
      <c r="E109" s="1" t="s">
        <v>4</v>
      </c>
      <c r="F109" s="33">
        <v>1200000</v>
      </c>
      <c r="G109" s="33">
        <v>0</v>
      </c>
      <c r="H109" s="33">
        <v>0</v>
      </c>
      <c r="I109" s="31"/>
    </row>
    <row r="110" spans="1:9" x14ac:dyDescent="0.2">
      <c r="A110" s="40" t="s">
        <v>10</v>
      </c>
      <c r="B110" s="1" t="s">
        <v>58</v>
      </c>
      <c r="C110" s="1" t="s">
        <v>107</v>
      </c>
      <c r="D110" s="1" t="s">
        <v>115</v>
      </c>
      <c r="E110" s="1" t="s">
        <v>11</v>
      </c>
      <c r="F110" s="33">
        <v>1200000</v>
      </c>
      <c r="G110" s="33">
        <v>0</v>
      </c>
      <c r="H110" s="33">
        <v>0</v>
      </c>
      <c r="I110" s="31"/>
    </row>
    <row r="111" spans="1:9" ht="38.25" x14ac:dyDescent="0.2">
      <c r="A111" s="40" t="s">
        <v>81</v>
      </c>
      <c r="B111" s="1" t="s">
        <v>58</v>
      </c>
      <c r="C111" s="1" t="s">
        <v>107</v>
      </c>
      <c r="D111" s="1" t="s">
        <v>115</v>
      </c>
      <c r="E111" s="1" t="s">
        <v>18</v>
      </c>
      <c r="F111" s="33">
        <v>1200000</v>
      </c>
      <c r="G111" s="33">
        <v>0</v>
      </c>
      <c r="H111" s="33">
        <v>0</v>
      </c>
      <c r="I111" s="31"/>
    </row>
    <row r="112" spans="1:9" x14ac:dyDescent="0.2">
      <c r="A112" s="40" t="s">
        <v>116</v>
      </c>
      <c r="B112" s="1" t="s">
        <v>58</v>
      </c>
      <c r="C112" s="1" t="s">
        <v>107</v>
      </c>
      <c r="D112" s="1" t="s">
        <v>117</v>
      </c>
      <c r="E112" s="1" t="s">
        <v>4</v>
      </c>
      <c r="F112" s="33">
        <v>1831969.62</v>
      </c>
      <c r="G112" s="33">
        <v>299000</v>
      </c>
      <c r="H112" s="33">
        <v>0</v>
      </c>
      <c r="I112" s="31">
        <f t="shared" si="6"/>
        <v>0</v>
      </c>
    </row>
    <row r="113" spans="1:9" x14ac:dyDescent="0.2">
      <c r="A113" s="40" t="s">
        <v>50</v>
      </c>
      <c r="B113" s="1" t="s">
        <v>58</v>
      </c>
      <c r="C113" s="1" t="s">
        <v>107</v>
      </c>
      <c r="D113" s="1" t="s">
        <v>117</v>
      </c>
      <c r="E113" s="1" t="s">
        <v>8</v>
      </c>
      <c r="F113" s="33">
        <v>0</v>
      </c>
      <c r="G113" s="33">
        <v>299000</v>
      </c>
      <c r="H113" s="33">
        <v>0</v>
      </c>
      <c r="I113" s="31">
        <f t="shared" si="6"/>
        <v>0</v>
      </c>
    </row>
    <row r="114" spans="1:9" ht="25.5" x14ac:dyDescent="0.2">
      <c r="A114" s="40" t="s">
        <v>51</v>
      </c>
      <c r="B114" s="1" t="s">
        <v>58</v>
      </c>
      <c r="C114" s="1" t="s">
        <v>107</v>
      </c>
      <c r="D114" s="1" t="s">
        <v>117</v>
      </c>
      <c r="E114" s="1" t="s">
        <v>9</v>
      </c>
      <c r="F114" s="33">
        <v>0</v>
      </c>
      <c r="G114" s="33">
        <v>299000</v>
      </c>
      <c r="H114" s="33">
        <v>0</v>
      </c>
      <c r="I114" s="31">
        <f t="shared" si="6"/>
        <v>0</v>
      </c>
    </row>
    <row r="115" spans="1:9" x14ac:dyDescent="0.2">
      <c r="A115" s="40" t="s">
        <v>10</v>
      </c>
      <c r="B115" s="1" t="s">
        <v>58</v>
      </c>
      <c r="C115" s="1" t="s">
        <v>107</v>
      </c>
      <c r="D115" s="1" t="s">
        <v>117</v>
      </c>
      <c r="E115" s="1" t="s">
        <v>11</v>
      </c>
      <c r="F115" s="33">
        <v>1831969.62</v>
      </c>
      <c r="G115" s="33">
        <v>0</v>
      </c>
      <c r="H115" s="33">
        <v>0</v>
      </c>
      <c r="I115" s="31"/>
    </row>
    <row r="116" spans="1:9" ht="38.25" x14ac:dyDescent="0.2">
      <c r="A116" s="40" t="s">
        <v>81</v>
      </c>
      <c r="B116" s="1" t="s">
        <v>58</v>
      </c>
      <c r="C116" s="1" t="s">
        <v>107</v>
      </c>
      <c r="D116" s="1" t="s">
        <v>117</v>
      </c>
      <c r="E116" s="1" t="s">
        <v>18</v>
      </c>
      <c r="F116" s="33">
        <v>1831969.62</v>
      </c>
      <c r="G116" s="33">
        <v>0</v>
      </c>
      <c r="H116" s="33">
        <v>0</v>
      </c>
      <c r="I116" s="31"/>
    </row>
    <row r="117" spans="1:9" ht="51" x14ac:dyDescent="0.2">
      <c r="A117" s="40" t="s">
        <v>118</v>
      </c>
      <c r="B117" s="1" t="s">
        <v>58</v>
      </c>
      <c r="C117" s="1" t="s">
        <v>107</v>
      </c>
      <c r="D117" s="1" t="s">
        <v>119</v>
      </c>
      <c r="E117" s="1" t="s">
        <v>4</v>
      </c>
      <c r="F117" s="33">
        <v>200000</v>
      </c>
      <c r="G117" s="33">
        <v>0</v>
      </c>
      <c r="H117" s="33">
        <v>0</v>
      </c>
      <c r="I117" s="31"/>
    </row>
    <row r="118" spans="1:9" x14ac:dyDescent="0.2">
      <c r="A118" s="40" t="s">
        <v>10</v>
      </c>
      <c r="B118" s="1" t="s">
        <v>58</v>
      </c>
      <c r="C118" s="1" t="s">
        <v>107</v>
      </c>
      <c r="D118" s="1" t="s">
        <v>119</v>
      </c>
      <c r="E118" s="1" t="s">
        <v>11</v>
      </c>
      <c r="F118" s="33">
        <v>200000</v>
      </c>
      <c r="G118" s="33">
        <v>0</v>
      </c>
      <c r="H118" s="33">
        <v>0</v>
      </c>
      <c r="I118" s="31"/>
    </row>
    <row r="119" spans="1:9" ht="38.25" x14ac:dyDescent="0.2">
      <c r="A119" s="40" t="s">
        <v>81</v>
      </c>
      <c r="B119" s="1" t="s">
        <v>58</v>
      </c>
      <c r="C119" s="1" t="s">
        <v>107</v>
      </c>
      <c r="D119" s="1" t="s">
        <v>119</v>
      </c>
      <c r="E119" s="1" t="s">
        <v>18</v>
      </c>
      <c r="F119" s="33">
        <v>200000</v>
      </c>
      <c r="G119" s="33">
        <v>0</v>
      </c>
      <c r="H119" s="33">
        <v>0</v>
      </c>
      <c r="I119" s="31"/>
    </row>
    <row r="120" spans="1:9" ht="63.75" x14ac:dyDescent="0.2">
      <c r="A120" s="40" t="s">
        <v>120</v>
      </c>
      <c r="B120" s="1" t="s">
        <v>58</v>
      </c>
      <c r="C120" s="1" t="s">
        <v>107</v>
      </c>
      <c r="D120" s="1" t="s">
        <v>121</v>
      </c>
      <c r="E120" s="1" t="s">
        <v>4</v>
      </c>
      <c r="F120" s="33">
        <v>0</v>
      </c>
      <c r="G120" s="33">
        <v>163000</v>
      </c>
      <c r="H120" s="33">
        <v>0</v>
      </c>
      <c r="I120" s="31">
        <f t="shared" ref="I120:I148" si="8">H120/G120*100</f>
        <v>0</v>
      </c>
    </row>
    <row r="121" spans="1:9" x14ac:dyDescent="0.2">
      <c r="A121" s="40" t="s">
        <v>16</v>
      </c>
      <c r="B121" s="1" t="s">
        <v>58</v>
      </c>
      <c r="C121" s="1" t="s">
        <v>107</v>
      </c>
      <c r="D121" s="1" t="s">
        <v>121</v>
      </c>
      <c r="E121" s="1" t="s">
        <v>17</v>
      </c>
      <c r="F121" s="33">
        <v>0</v>
      </c>
      <c r="G121" s="33">
        <v>163000</v>
      </c>
      <c r="H121" s="33">
        <v>0</v>
      </c>
      <c r="I121" s="31">
        <f t="shared" si="8"/>
        <v>0</v>
      </c>
    </row>
    <row r="122" spans="1:9" x14ac:dyDescent="0.2">
      <c r="A122" s="40" t="s">
        <v>31</v>
      </c>
      <c r="B122" s="1" t="s">
        <v>58</v>
      </c>
      <c r="C122" s="1" t="s">
        <v>107</v>
      </c>
      <c r="D122" s="1" t="s">
        <v>121</v>
      </c>
      <c r="E122" s="1" t="s">
        <v>32</v>
      </c>
      <c r="F122" s="33">
        <v>0</v>
      </c>
      <c r="G122" s="33">
        <v>163000</v>
      </c>
      <c r="H122" s="33">
        <v>0</v>
      </c>
      <c r="I122" s="31">
        <f t="shared" si="8"/>
        <v>0</v>
      </c>
    </row>
    <row r="123" spans="1:9" ht="38.25" x14ac:dyDescent="0.2">
      <c r="A123" s="40" t="s">
        <v>122</v>
      </c>
      <c r="B123" s="1" t="s">
        <v>58</v>
      </c>
      <c r="C123" s="1" t="s">
        <v>107</v>
      </c>
      <c r="D123" s="1" t="s">
        <v>123</v>
      </c>
      <c r="E123" s="1" t="s">
        <v>4</v>
      </c>
      <c r="F123" s="33">
        <v>3252000</v>
      </c>
      <c r="G123" s="33">
        <v>3302000</v>
      </c>
      <c r="H123" s="33">
        <v>1635000</v>
      </c>
      <c r="I123" s="31">
        <f t="shared" si="8"/>
        <v>49.515445184736521</v>
      </c>
    </row>
    <row r="124" spans="1:9" x14ac:dyDescent="0.2">
      <c r="A124" s="40" t="s">
        <v>16</v>
      </c>
      <c r="B124" s="1" t="s">
        <v>58</v>
      </c>
      <c r="C124" s="1" t="s">
        <v>107</v>
      </c>
      <c r="D124" s="1" t="s">
        <v>123</v>
      </c>
      <c r="E124" s="1" t="s">
        <v>17</v>
      </c>
      <c r="F124" s="33">
        <v>3252000</v>
      </c>
      <c r="G124" s="33">
        <v>3302000</v>
      </c>
      <c r="H124" s="33">
        <v>1635000</v>
      </c>
      <c r="I124" s="31">
        <f t="shared" si="8"/>
        <v>49.515445184736521</v>
      </c>
    </row>
    <row r="125" spans="1:9" x14ac:dyDescent="0.2">
      <c r="A125" s="40" t="s">
        <v>31</v>
      </c>
      <c r="B125" s="1" t="s">
        <v>58</v>
      </c>
      <c r="C125" s="1" t="s">
        <v>107</v>
      </c>
      <c r="D125" s="1" t="s">
        <v>123</v>
      </c>
      <c r="E125" s="1" t="s">
        <v>32</v>
      </c>
      <c r="F125" s="33">
        <v>3252000</v>
      </c>
      <c r="G125" s="33">
        <v>3302000</v>
      </c>
      <c r="H125" s="33">
        <v>1635000</v>
      </c>
      <c r="I125" s="31">
        <f t="shared" si="8"/>
        <v>49.515445184736521</v>
      </c>
    </row>
    <row r="126" spans="1:9" ht="51" x14ac:dyDescent="0.2">
      <c r="A126" s="40" t="s">
        <v>124</v>
      </c>
      <c r="B126" s="1" t="s">
        <v>58</v>
      </c>
      <c r="C126" s="1" t="s">
        <v>107</v>
      </c>
      <c r="D126" s="1" t="s">
        <v>125</v>
      </c>
      <c r="E126" s="1" t="s">
        <v>4</v>
      </c>
      <c r="F126" s="33">
        <v>0</v>
      </c>
      <c r="G126" s="33">
        <v>230000</v>
      </c>
      <c r="H126" s="33">
        <v>44956.11</v>
      </c>
      <c r="I126" s="31">
        <f t="shared" si="8"/>
        <v>19.546134782608696</v>
      </c>
    </row>
    <row r="127" spans="1:9" x14ac:dyDescent="0.2">
      <c r="A127" s="40" t="s">
        <v>16</v>
      </c>
      <c r="B127" s="1" t="s">
        <v>58</v>
      </c>
      <c r="C127" s="1" t="s">
        <v>107</v>
      </c>
      <c r="D127" s="1" t="s">
        <v>125</v>
      </c>
      <c r="E127" s="1" t="s">
        <v>17</v>
      </c>
      <c r="F127" s="33">
        <v>0</v>
      </c>
      <c r="G127" s="33">
        <v>230000</v>
      </c>
      <c r="H127" s="33">
        <v>44956.11</v>
      </c>
      <c r="I127" s="31">
        <f t="shared" si="8"/>
        <v>19.546134782608696</v>
      </c>
    </row>
    <row r="128" spans="1:9" x14ac:dyDescent="0.2">
      <c r="A128" s="40" t="s">
        <v>31</v>
      </c>
      <c r="B128" s="1" t="s">
        <v>58</v>
      </c>
      <c r="C128" s="1" t="s">
        <v>107</v>
      </c>
      <c r="D128" s="1" t="s">
        <v>125</v>
      </c>
      <c r="E128" s="1" t="s">
        <v>32</v>
      </c>
      <c r="F128" s="33">
        <v>0</v>
      </c>
      <c r="G128" s="33">
        <v>230000</v>
      </c>
      <c r="H128" s="33">
        <v>44956.11</v>
      </c>
      <c r="I128" s="31">
        <f t="shared" si="8"/>
        <v>19.546134782608696</v>
      </c>
    </row>
    <row r="129" spans="1:9" ht="63.75" x14ac:dyDescent="0.2">
      <c r="A129" s="40" t="s">
        <v>126</v>
      </c>
      <c r="B129" s="1" t="s">
        <v>58</v>
      </c>
      <c r="C129" s="1" t="s">
        <v>107</v>
      </c>
      <c r="D129" s="1" t="s">
        <v>127</v>
      </c>
      <c r="E129" s="1" t="s">
        <v>4</v>
      </c>
      <c r="F129" s="33">
        <v>0</v>
      </c>
      <c r="G129" s="33">
        <v>1200000</v>
      </c>
      <c r="H129" s="33">
        <v>782128.38</v>
      </c>
      <c r="I129" s="31">
        <f t="shared" si="8"/>
        <v>65.177364999999995</v>
      </c>
    </row>
    <row r="130" spans="1:9" x14ac:dyDescent="0.2">
      <c r="A130" s="40" t="s">
        <v>16</v>
      </c>
      <c r="B130" s="1" t="s">
        <v>58</v>
      </c>
      <c r="C130" s="1" t="s">
        <v>107</v>
      </c>
      <c r="D130" s="1" t="s">
        <v>127</v>
      </c>
      <c r="E130" s="1" t="s">
        <v>17</v>
      </c>
      <c r="F130" s="33">
        <v>0</v>
      </c>
      <c r="G130" s="33">
        <v>1200000</v>
      </c>
      <c r="H130" s="33">
        <v>782128.38</v>
      </c>
      <c r="I130" s="31">
        <f t="shared" si="8"/>
        <v>65.177364999999995</v>
      </c>
    </row>
    <row r="131" spans="1:9" x14ac:dyDescent="0.2">
      <c r="A131" s="40" t="s">
        <v>31</v>
      </c>
      <c r="B131" s="1" t="s">
        <v>58</v>
      </c>
      <c r="C131" s="1" t="s">
        <v>107</v>
      </c>
      <c r="D131" s="1" t="s">
        <v>127</v>
      </c>
      <c r="E131" s="1" t="s">
        <v>32</v>
      </c>
      <c r="F131" s="33">
        <v>0</v>
      </c>
      <c r="G131" s="33">
        <v>1200000</v>
      </c>
      <c r="H131" s="33">
        <v>782128.38</v>
      </c>
      <c r="I131" s="31">
        <f t="shared" si="8"/>
        <v>65.177364999999995</v>
      </c>
    </row>
    <row r="132" spans="1:9" ht="38.25" x14ac:dyDescent="0.2">
      <c r="A132" s="40" t="s">
        <v>128</v>
      </c>
      <c r="B132" s="1" t="s">
        <v>58</v>
      </c>
      <c r="C132" s="1" t="s">
        <v>107</v>
      </c>
      <c r="D132" s="1" t="s">
        <v>129</v>
      </c>
      <c r="E132" s="1" t="s">
        <v>4</v>
      </c>
      <c r="F132" s="33">
        <v>500000</v>
      </c>
      <c r="G132" s="33">
        <v>5404539.0200000005</v>
      </c>
      <c r="H132" s="33">
        <v>0</v>
      </c>
      <c r="I132" s="31">
        <f t="shared" si="8"/>
        <v>0</v>
      </c>
    </row>
    <row r="133" spans="1:9" x14ac:dyDescent="0.2">
      <c r="A133" s="40" t="s">
        <v>50</v>
      </c>
      <c r="B133" s="1" t="s">
        <v>58</v>
      </c>
      <c r="C133" s="1" t="s">
        <v>107</v>
      </c>
      <c r="D133" s="1" t="s">
        <v>129</v>
      </c>
      <c r="E133" s="1" t="s">
        <v>8</v>
      </c>
      <c r="F133" s="33">
        <v>500000</v>
      </c>
      <c r="G133" s="33">
        <v>5404539.0200000005</v>
      </c>
      <c r="H133" s="33">
        <v>0</v>
      </c>
      <c r="I133" s="31">
        <f t="shared" si="8"/>
        <v>0</v>
      </c>
    </row>
    <row r="134" spans="1:9" ht="25.5" x14ac:dyDescent="0.2">
      <c r="A134" s="40" t="s">
        <v>51</v>
      </c>
      <c r="B134" s="1" t="s">
        <v>58</v>
      </c>
      <c r="C134" s="1" t="s">
        <v>107</v>
      </c>
      <c r="D134" s="1" t="s">
        <v>129</v>
      </c>
      <c r="E134" s="1" t="s">
        <v>9</v>
      </c>
      <c r="F134" s="33">
        <v>500000</v>
      </c>
      <c r="G134" s="33">
        <v>5404539.0200000005</v>
      </c>
      <c r="H134" s="33">
        <v>0</v>
      </c>
      <c r="I134" s="31">
        <f t="shared" si="8"/>
        <v>0</v>
      </c>
    </row>
    <row r="135" spans="1:9" ht="25.5" x14ac:dyDescent="0.2">
      <c r="A135" s="40" t="s">
        <v>25</v>
      </c>
      <c r="B135" s="1" t="s">
        <v>58</v>
      </c>
      <c r="C135" s="1" t="s">
        <v>107</v>
      </c>
      <c r="D135" s="1" t="s">
        <v>188</v>
      </c>
      <c r="E135" s="1" t="s">
        <v>4</v>
      </c>
      <c r="F135" s="33">
        <v>0</v>
      </c>
      <c r="G135" s="33">
        <v>6063388</v>
      </c>
      <c r="H135" s="33">
        <v>0</v>
      </c>
      <c r="I135" s="31">
        <f t="shared" si="8"/>
        <v>0</v>
      </c>
    </row>
    <row r="136" spans="1:9" x14ac:dyDescent="0.2">
      <c r="A136" s="40" t="s">
        <v>16</v>
      </c>
      <c r="B136" s="1" t="s">
        <v>58</v>
      </c>
      <c r="C136" s="1" t="s">
        <v>107</v>
      </c>
      <c r="D136" s="1" t="s">
        <v>188</v>
      </c>
      <c r="E136" s="1" t="s">
        <v>17</v>
      </c>
      <c r="F136" s="33">
        <v>0</v>
      </c>
      <c r="G136" s="33">
        <v>6063388</v>
      </c>
      <c r="H136" s="33">
        <v>0</v>
      </c>
      <c r="I136" s="31">
        <f t="shared" si="8"/>
        <v>0</v>
      </c>
    </row>
    <row r="137" spans="1:9" x14ac:dyDescent="0.2">
      <c r="A137" s="40" t="s">
        <v>31</v>
      </c>
      <c r="B137" s="1" t="s">
        <v>58</v>
      </c>
      <c r="C137" s="1" t="s">
        <v>107</v>
      </c>
      <c r="D137" s="1" t="s">
        <v>188</v>
      </c>
      <c r="E137" s="1" t="s">
        <v>32</v>
      </c>
      <c r="F137" s="33">
        <v>0</v>
      </c>
      <c r="G137" s="33">
        <v>6063388</v>
      </c>
      <c r="H137" s="33">
        <v>0</v>
      </c>
      <c r="I137" s="31">
        <f t="shared" si="8"/>
        <v>0</v>
      </c>
    </row>
    <row r="138" spans="1:9" ht="51" x14ac:dyDescent="0.2">
      <c r="A138" s="40" t="s">
        <v>130</v>
      </c>
      <c r="B138" s="1" t="s">
        <v>58</v>
      </c>
      <c r="C138" s="1" t="s">
        <v>107</v>
      </c>
      <c r="D138" s="1" t="s">
        <v>131</v>
      </c>
      <c r="E138" s="1" t="s">
        <v>4</v>
      </c>
      <c r="F138" s="33">
        <v>0</v>
      </c>
      <c r="G138" s="33">
        <v>6000000</v>
      </c>
      <c r="H138" s="33">
        <v>2319006.2799999998</v>
      </c>
      <c r="I138" s="31">
        <f t="shared" si="8"/>
        <v>38.650104666666664</v>
      </c>
    </row>
    <row r="139" spans="1:9" x14ac:dyDescent="0.2">
      <c r="A139" s="40" t="s">
        <v>31</v>
      </c>
      <c r="B139" s="1" t="s">
        <v>58</v>
      </c>
      <c r="C139" s="1" t="s">
        <v>107</v>
      </c>
      <c r="D139" s="1" t="s">
        <v>131</v>
      </c>
      <c r="E139" s="1" t="s">
        <v>32</v>
      </c>
      <c r="F139" s="33">
        <v>0</v>
      </c>
      <c r="G139" s="33">
        <v>6000000</v>
      </c>
      <c r="H139" s="33">
        <v>2319006.2799999998</v>
      </c>
      <c r="I139" s="31">
        <f t="shared" si="8"/>
        <v>38.650104666666664</v>
      </c>
    </row>
    <row r="140" spans="1:9" ht="38.25" x14ac:dyDescent="0.2">
      <c r="A140" s="40" t="s">
        <v>141</v>
      </c>
      <c r="B140" s="1" t="s">
        <v>58</v>
      </c>
      <c r="C140" s="1" t="s">
        <v>107</v>
      </c>
      <c r="D140" s="1" t="s">
        <v>132</v>
      </c>
      <c r="E140" s="1" t="s">
        <v>4</v>
      </c>
      <c r="F140" s="33">
        <v>0</v>
      </c>
      <c r="G140" s="33">
        <v>450000</v>
      </c>
      <c r="H140" s="33">
        <v>209487.62</v>
      </c>
      <c r="I140" s="31">
        <f t="shared" si="8"/>
        <v>46.552804444444448</v>
      </c>
    </row>
    <row r="141" spans="1:9" x14ac:dyDescent="0.2">
      <c r="A141" s="40" t="s">
        <v>16</v>
      </c>
      <c r="B141" s="1" t="s">
        <v>58</v>
      </c>
      <c r="C141" s="1" t="s">
        <v>107</v>
      </c>
      <c r="D141" s="1" t="s">
        <v>132</v>
      </c>
      <c r="E141" s="1" t="s">
        <v>17</v>
      </c>
      <c r="F141" s="33">
        <v>0</v>
      </c>
      <c r="G141" s="33">
        <v>450000</v>
      </c>
      <c r="H141" s="33">
        <v>209487.62</v>
      </c>
      <c r="I141" s="31">
        <f t="shared" si="8"/>
        <v>46.552804444444448</v>
      </c>
    </row>
    <row r="142" spans="1:9" x14ac:dyDescent="0.2">
      <c r="A142" s="40" t="s">
        <v>31</v>
      </c>
      <c r="B142" s="1" t="s">
        <v>58</v>
      </c>
      <c r="C142" s="1" t="s">
        <v>107</v>
      </c>
      <c r="D142" s="1" t="s">
        <v>132</v>
      </c>
      <c r="E142" s="1" t="s">
        <v>32</v>
      </c>
      <c r="F142" s="33">
        <v>0</v>
      </c>
      <c r="G142" s="33">
        <v>450000</v>
      </c>
      <c r="H142" s="33">
        <v>209487.62</v>
      </c>
      <c r="I142" s="31">
        <f t="shared" si="8"/>
        <v>46.552804444444448</v>
      </c>
    </row>
    <row r="143" spans="1:9" ht="51" x14ac:dyDescent="0.2">
      <c r="A143" s="40" t="s">
        <v>133</v>
      </c>
      <c r="B143" s="1" t="s">
        <v>58</v>
      </c>
      <c r="C143" s="1" t="s">
        <v>107</v>
      </c>
      <c r="D143" s="1" t="s">
        <v>134</v>
      </c>
      <c r="E143" s="1" t="s">
        <v>4</v>
      </c>
      <c r="F143" s="33">
        <v>0</v>
      </c>
      <c r="G143" s="33">
        <v>1668969.62</v>
      </c>
      <c r="H143" s="33">
        <v>1243097.3</v>
      </c>
      <c r="I143" s="31">
        <f t="shared" si="8"/>
        <v>74.482919587236111</v>
      </c>
    </row>
    <row r="144" spans="1:9" x14ac:dyDescent="0.2">
      <c r="A144" s="41" t="s">
        <v>16</v>
      </c>
      <c r="B144" s="15" t="s">
        <v>58</v>
      </c>
      <c r="C144" s="15" t="s">
        <v>107</v>
      </c>
      <c r="D144" s="15" t="s">
        <v>134</v>
      </c>
      <c r="E144" s="15" t="s">
        <v>17</v>
      </c>
      <c r="F144" s="34">
        <v>0</v>
      </c>
      <c r="G144" s="34">
        <v>1668969.62</v>
      </c>
      <c r="H144" s="34">
        <v>1243097.3</v>
      </c>
      <c r="I144" s="31">
        <f t="shared" si="8"/>
        <v>74.482919587236111</v>
      </c>
    </row>
    <row r="145" spans="1:9" x14ac:dyDescent="0.2">
      <c r="A145" s="41" t="s">
        <v>31</v>
      </c>
      <c r="B145" s="15" t="s">
        <v>58</v>
      </c>
      <c r="C145" s="15" t="s">
        <v>107</v>
      </c>
      <c r="D145" s="15" t="s">
        <v>134</v>
      </c>
      <c r="E145" s="15" t="s">
        <v>32</v>
      </c>
      <c r="F145" s="34">
        <v>0</v>
      </c>
      <c r="G145" s="34">
        <v>1668969.62</v>
      </c>
      <c r="H145" s="34">
        <v>1243097.3</v>
      </c>
      <c r="I145" s="31">
        <f t="shared" si="8"/>
        <v>74.482919587236111</v>
      </c>
    </row>
    <row r="146" spans="1:9" x14ac:dyDescent="0.2">
      <c r="A146" s="41" t="s">
        <v>52</v>
      </c>
      <c r="B146" s="15" t="s">
        <v>58</v>
      </c>
      <c r="C146" s="15" t="s">
        <v>53</v>
      </c>
      <c r="D146" s="15" t="s">
        <v>4</v>
      </c>
      <c r="E146" s="15" t="s">
        <v>4</v>
      </c>
      <c r="F146" s="34">
        <v>218828.64</v>
      </c>
      <c r="G146" s="34">
        <v>223828.64</v>
      </c>
      <c r="H146" s="34">
        <v>114414.32</v>
      </c>
      <c r="I146" s="31">
        <f t="shared" si="8"/>
        <v>51.116925876867235</v>
      </c>
    </row>
    <row r="147" spans="1:9" x14ac:dyDescent="0.2">
      <c r="A147" s="41" t="s">
        <v>35</v>
      </c>
      <c r="B147" s="15" t="s">
        <v>58</v>
      </c>
      <c r="C147" s="15" t="s">
        <v>54</v>
      </c>
      <c r="D147" s="15" t="s">
        <v>4</v>
      </c>
      <c r="E147" s="15" t="s">
        <v>4</v>
      </c>
      <c r="F147" s="34">
        <v>218828.64</v>
      </c>
      <c r="G147" s="34">
        <v>218828.64</v>
      </c>
      <c r="H147" s="34">
        <v>109414.32</v>
      </c>
      <c r="I147" s="31">
        <f t="shared" si="8"/>
        <v>50</v>
      </c>
    </row>
    <row r="148" spans="1:9" x14ac:dyDescent="0.2">
      <c r="A148" s="41" t="s">
        <v>55</v>
      </c>
      <c r="B148" s="15" t="s">
        <v>58</v>
      </c>
      <c r="C148" s="15" t="s">
        <v>54</v>
      </c>
      <c r="D148" s="15" t="s">
        <v>56</v>
      </c>
      <c r="E148" s="15" t="s">
        <v>4</v>
      </c>
      <c r="F148" s="34">
        <v>218828.64</v>
      </c>
      <c r="G148" s="34">
        <v>218828.64</v>
      </c>
      <c r="H148" s="34">
        <v>109414.32</v>
      </c>
      <c r="I148" s="31">
        <f t="shared" si="8"/>
        <v>50</v>
      </c>
    </row>
    <row r="149" spans="1:9" x14ac:dyDescent="0.2">
      <c r="A149" s="41" t="s">
        <v>19</v>
      </c>
      <c r="B149" s="15" t="s">
        <v>58</v>
      </c>
      <c r="C149" s="15" t="s">
        <v>54</v>
      </c>
      <c r="D149" s="15" t="s">
        <v>56</v>
      </c>
      <c r="E149" s="15" t="s">
        <v>20</v>
      </c>
      <c r="F149" s="34">
        <v>218828.64</v>
      </c>
      <c r="G149" s="34">
        <v>218828.64</v>
      </c>
      <c r="H149" s="34">
        <v>109414.32</v>
      </c>
      <c r="I149" s="31">
        <f t="shared" ref="I149:I160" si="9">H149/G149*100</f>
        <v>50</v>
      </c>
    </row>
    <row r="150" spans="1:9" ht="25.5" x14ac:dyDescent="0.2">
      <c r="A150" s="41" t="s">
        <v>26</v>
      </c>
      <c r="B150" s="15" t="s">
        <v>58</v>
      </c>
      <c r="C150" s="15" t="s">
        <v>54</v>
      </c>
      <c r="D150" s="15" t="s">
        <v>56</v>
      </c>
      <c r="E150" s="15" t="s">
        <v>27</v>
      </c>
      <c r="F150" s="34">
        <v>218828.64</v>
      </c>
      <c r="G150" s="34">
        <v>218828.64</v>
      </c>
      <c r="H150" s="34">
        <v>109414.32</v>
      </c>
      <c r="I150" s="31">
        <f t="shared" si="9"/>
        <v>50</v>
      </c>
    </row>
    <row r="151" spans="1:9" x14ac:dyDescent="0.2">
      <c r="A151" s="41" t="s">
        <v>190</v>
      </c>
      <c r="B151" s="15" t="s">
        <v>58</v>
      </c>
      <c r="C151" s="15" t="s">
        <v>189</v>
      </c>
      <c r="D151" s="15"/>
      <c r="E151" s="15" t="s">
        <v>4</v>
      </c>
      <c r="F151" s="34">
        <v>0</v>
      </c>
      <c r="G151" s="34">
        <v>5000</v>
      </c>
      <c r="H151" s="34">
        <v>5000</v>
      </c>
      <c r="I151" s="31">
        <f t="shared" ref="I151" si="10">H151/G151*100</f>
        <v>100</v>
      </c>
    </row>
    <row r="152" spans="1:9" x14ac:dyDescent="0.2">
      <c r="A152" s="41" t="s">
        <v>63</v>
      </c>
      <c r="B152" s="15" t="s">
        <v>58</v>
      </c>
      <c r="C152" s="15" t="s">
        <v>189</v>
      </c>
      <c r="D152" s="15" t="s">
        <v>64</v>
      </c>
      <c r="E152" s="15" t="s">
        <v>4</v>
      </c>
      <c r="F152" s="34">
        <v>0</v>
      </c>
      <c r="G152" s="34">
        <v>5000</v>
      </c>
      <c r="H152" s="34">
        <v>5000</v>
      </c>
      <c r="I152" s="31">
        <f t="shared" si="9"/>
        <v>100</v>
      </c>
    </row>
    <row r="153" spans="1:9" x14ac:dyDescent="0.2">
      <c r="A153" s="41" t="s">
        <v>19</v>
      </c>
      <c r="B153" s="15" t="s">
        <v>58</v>
      </c>
      <c r="C153" s="15" t="s">
        <v>189</v>
      </c>
      <c r="D153" s="15" t="s">
        <v>64</v>
      </c>
      <c r="E153" s="15" t="s">
        <v>20</v>
      </c>
      <c r="F153" s="34">
        <v>0</v>
      </c>
      <c r="G153" s="34">
        <v>5000</v>
      </c>
      <c r="H153" s="34">
        <v>5000</v>
      </c>
      <c r="I153" s="31">
        <f t="shared" si="9"/>
        <v>100</v>
      </c>
    </row>
    <row r="154" spans="1:9" ht="25.5" x14ac:dyDescent="0.2">
      <c r="A154" s="41" t="s">
        <v>26</v>
      </c>
      <c r="B154" s="15" t="s">
        <v>58</v>
      </c>
      <c r="C154" s="15" t="s">
        <v>189</v>
      </c>
      <c r="D154" s="15" t="s">
        <v>64</v>
      </c>
      <c r="E154" s="15" t="s">
        <v>27</v>
      </c>
      <c r="F154" s="34">
        <v>0</v>
      </c>
      <c r="G154" s="34">
        <v>5000</v>
      </c>
      <c r="H154" s="34">
        <v>5000</v>
      </c>
      <c r="I154" s="31">
        <f t="shared" si="9"/>
        <v>100</v>
      </c>
    </row>
    <row r="155" spans="1:9" ht="38.25" x14ac:dyDescent="0.2">
      <c r="A155" s="41" t="s">
        <v>135</v>
      </c>
      <c r="B155" s="15" t="s">
        <v>58</v>
      </c>
      <c r="C155" s="15" t="s">
        <v>136</v>
      </c>
      <c r="D155" s="15" t="s">
        <v>4</v>
      </c>
      <c r="E155" s="15" t="s">
        <v>4</v>
      </c>
      <c r="F155" s="34">
        <v>0</v>
      </c>
      <c r="G155" s="34">
        <v>1000000</v>
      </c>
      <c r="H155" s="34">
        <v>1000000</v>
      </c>
      <c r="I155" s="31">
        <f t="shared" si="9"/>
        <v>100</v>
      </c>
    </row>
    <row r="156" spans="1:9" x14ac:dyDescent="0.2">
      <c r="A156" s="41" t="s">
        <v>149</v>
      </c>
      <c r="B156" s="15" t="s">
        <v>58</v>
      </c>
      <c r="C156" s="15" t="s">
        <v>137</v>
      </c>
      <c r="D156" s="15" t="s">
        <v>4</v>
      </c>
      <c r="E156" s="15" t="s">
        <v>4</v>
      </c>
      <c r="F156" s="34">
        <v>0</v>
      </c>
      <c r="G156" s="34">
        <v>1000000</v>
      </c>
      <c r="H156" s="34">
        <v>1000000</v>
      </c>
      <c r="I156" s="31">
        <f t="shared" si="9"/>
        <v>100</v>
      </c>
    </row>
    <row r="157" spans="1:9" ht="25.5" x14ac:dyDescent="0.2">
      <c r="A157" s="41" t="s">
        <v>138</v>
      </c>
      <c r="B157" s="15" t="s">
        <v>58</v>
      </c>
      <c r="C157" s="15" t="s">
        <v>137</v>
      </c>
      <c r="D157" s="15" t="s">
        <v>139</v>
      </c>
      <c r="E157" s="15" t="s">
        <v>4</v>
      </c>
      <c r="F157" s="34">
        <v>0</v>
      </c>
      <c r="G157" s="34">
        <v>1000000</v>
      </c>
      <c r="H157" s="34">
        <v>1000000</v>
      </c>
      <c r="I157" s="31">
        <f t="shared" si="9"/>
        <v>100</v>
      </c>
    </row>
    <row r="158" spans="1:9" x14ac:dyDescent="0.2">
      <c r="A158" s="41" t="s">
        <v>16</v>
      </c>
      <c r="B158" s="15" t="s">
        <v>58</v>
      </c>
      <c r="C158" s="15" t="s">
        <v>137</v>
      </c>
      <c r="D158" s="15" t="s">
        <v>139</v>
      </c>
      <c r="E158" s="15" t="s">
        <v>17</v>
      </c>
      <c r="F158" s="34">
        <v>0</v>
      </c>
      <c r="G158" s="34">
        <v>1000000</v>
      </c>
      <c r="H158" s="34">
        <v>1000000</v>
      </c>
      <c r="I158" s="31">
        <f t="shared" si="9"/>
        <v>100</v>
      </c>
    </row>
    <row r="159" spans="1:9" x14ac:dyDescent="0.2">
      <c r="A159" s="41" t="s">
        <v>31</v>
      </c>
      <c r="B159" s="15" t="s">
        <v>58</v>
      </c>
      <c r="C159" s="15" t="s">
        <v>137</v>
      </c>
      <c r="D159" s="15" t="s">
        <v>139</v>
      </c>
      <c r="E159" s="15" t="s">
        <v>32</v>
      </c>
      <c r="F159" s="34">
        <v>0</v>
      </c>
      <c r="G159" s="34">
        <v>1000000</v>
      </c>
      <c r="H159" s="34">
        <v>1000000</v>
      </c>
      <c r="I159" s="31">
        <f t="shared" si="9"/>
        <v>100</v>
      </c>
    </row>
    <row r="160" spans="1:9" x14ac:dyDescent="0.2">
      <c r="A160" s="38" t="s">
        <v>38</v>
      </c>
      <c r="B160" s="36"/>
      <c r="C160" s="36" t="s">
        <v>4</v>
      </c>
      <c r="D160" s="36" t="s">
        <v>4</v>
      </c>
      <c r="E160" s="36" t="s">
        <v>4</v>
      </c>
      <c r="F160" s="37">
        <v>35144750</v>
      </c>
      <c r="G160" s="37">
        <v>47936553.009999998</v>
      </c>
      <c r="H160" s="37">
        <v>16608941.040000001</v>
      </c>
      <c r="I160" s="30">
        <f t="shared" si="9"/>
        <v>34.647758332843054</v>
      </c>
    </row>
  </sheetData>
  <mergeCells count="2">
    <mergeCell ref="A2:I2"/>
    <mergeCell ref="D1:I1"/>
  </mergeCells>
  <conditionalFormatting sqref="F5:H72 F74:H87 F88:G88 F89:H143">
    <cfRule type="expression" dxfId="18" priority="16" stopIfTrue="1">
      <formula>$B5&lt;&gt;""</formula>
    </cfRule>
  </conditionalFormatting>
  <conditionalFormatting sqref="B5:B72 B74:B143">
    <cfRule type="cellIs" dxfId="17" priority="23" stopIfTrue="1" operator="equal">
      <formula>"Общ"</formula>
    </cfRule>
    <cfRule type="expression" dxfId="16" priority="24" stopIfTrue="1">
      <formula>$C5:$E5=""</formula>
    </cfRule>
  </conditionalFormatting>
  <conditionalFormatting sqref="D73 C5:E72 C74:E143">
    <cfRule type="expression" dxfId="15" priority="25" stopIfTrue="1">
      <formula>AND($C5=0,$D5=0,$E5=0,#REF!=0)=TRUE</formula>
    </cfRule>
  </conditionalFormatting>
  <conditionalFormatting sqref="A5:A72 A74:A87 A89:A143">
    <cfRule type="expression" dxfId="14" priority="26" stopIfTrue="1">
      <formula>AND($C5="",$D5="",$E5="",#REF!="")=TRUE</formula>
    </cfRule>
    <cfRule type="expression" dxfId="13" priority="27" stopIfTrue="1">
      <formula>AND($D5="",$E5="",#REF!="")=TRUE</formula>
    </cfRule>
    <cfRule type="expression" dxfId="12" priority="28" stopIfTrue="1">
      <formula>AND($E5="",#REF!="")=TRUE</formula>
    </cfRule>
  </conditionalFormatting>
  <conditionalFormatting sqref="F73">
    <cfRule type="expression" dxfId="11" priority="9" stopIfTrue="1">
      <formula>$B73&lt;&gt;""</formula>
    </cfRule>
  </conditionalFormatting>
  <conditionalFormatting sqref="B73">
    <cfRule type="cellIs" dxfId="10" priority="10" stopIfTrue="1" operator="equal">
      <formula>"Общ"</formula>
    </cfRule>
    <cfRule type="expression" dxfId="9" priority="11" stopIfTrue="1">
      <formula>$C73:$E73=""</formula>
    </cfRule>
  </conditionalFormatting>
  <conditionalFormatting sqref="C73 E73">
    <cfRule type="expression" dxfId="8" priority="12" stopIfTrue="1">
      <formula>AND($C73=0,$D73=0,$E73=0,#REF!=0)=TRUE</formula>
    </cfRule>
  </conditionalFormatting>
  <conditionalFormatting sqref="A73">
    <cfRule type="expression" dxfId="7" priority="13" stopIfTrue="1">
      <formula>AND($C73="",$D73="",$E73="",#REF!="")=TRUE</formula>
    </cfRule>
    <cfRule type="expression" dxfId="6" priority="14" stopIfTrue="1">
      <formula>AND($D73="",$E73="",#REF!="")=TRUE</formula>
    </cfRule>
    <cfRule type="expression" dxfId="5" priority="15" stopIfTrue="1">
      <formula>AND($E73="",#REF!="")=TRUE</formula>
    </cfRule>
  </conditionalFormatting>
  <conditionalFormatting sqref="G73:H73">
    <cfRule type="expression" dxfId="4" priority="8" stopIfTrue="1">
      <formula>$B73&lt;&gt;""</formula>
    </cfRule>
  </conditionalFormatting>
  <conditionalFormatting sqref="H88">
    <cfRule type="expression" dxfId="3" priority="1" stopIfTrue="1">
      <formula>$B88&lt;&gt;""</formula>
    </cfRule>
  </conditionalFormatting>
  <conditionalFormatting sqref="A88">
    <cfRule type="expression" dxfId="2" priority="5" stopIfTrue="1">
      <formula>AND($C88="",$D88="",$E88="",#REF!="")=TRUE</formula>
    </cfRule>
    <cfRule type="expression" dxfId="1" priority="6" stopIfTrue="1">
      <formula>AND($D88="",$E88="",#REF!="")=TRUE</formula>
    </cfRule>
    <cfRule type="expression" dxfId="0" priority="7" stopIfTrue="1">
      <formula>AND($E88="",#REF!="")=TRUE</formula>
    </cfRule>
  </conditionalFormatting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D17" sqref="D17"/>
    </sheetView>
  </sheetViews>
  <sheetFormatPr defaultRowHeight="12.75" x14ac:dyDescent="0.2"/>
  <cols>
    <col min="1" max="1" width="51.28515625" style="4" customWidth="1"/>
    <col min="2" max="2" width="11.42578125" style="4" customWidth="1"/>
    <col min="3" max="6" width="16" style="4" customWidth="1"/>
    <col min="7" max="7" width="14.140625" style="4" customWidth="1"/>
    <col min="8" max="8" width="12.85546875" style="4" customWidth="1"/>
    <col min="9" max="16384" width="9.140625" style="4"/>
  </cols>
  <sheetData>
    <row r="1" spans="1:8" ht="50.25" customHeight="1" x14ac:dyDescent="0.2">
      <c r="A1" s="13" t="s">
        <v>142</v>
      </c>
      <c r="B1" s="12" t="s">
        <v>143</v>
      </c>
      <c r="C1" s="12" t="s">
        <v>144</v>
      </c>
      <c r="D1" s="12" t="s">
        <v>191</v>
      </c>
      <c r="E1" s="12" t="s">
        <v>150</v>
      </c>
      <c r="F1" s="14" t="s">
        <v>192</v>
      </c>
      <c r="G1" s="15" t="s">
        <v>151</v>
      </c>
    </row>
    <row r="2" spans="1:8" ht="25.5" x14ac:dyDescent="0.2">
      <c r="A2" s="8" t="s">
        <v>145</v>
      </c>
      <c r="B2" s="9" t="s">
        <v>146</v>
      </c>
      <c r="C2" s="42">
        <f>C3+C8+C10+C13+C17+C20</f>
        <v>47936553.009999998</v>
      </c>
      <c r="D2" s="42">
        <f t="shared" ref="D2" si="0">D3+D8+D10+D13+D17+D20</f>
        <v>16608941.039999999</v>
      </c>
      <c r="E2" s="43">
        <f>D2/C2*100</f>
        <v>34.647758332843047</v>
      </c>
      <c r="F2" s="43">
        <f>F3+F8+F10+F13+F17+F20</f>
        <v>15380865.889999999</v>
      </c>
      <c r="G2" s="31">
        <f>D2/F2*100</f>
        <v>107.98443441860086</v>
      </c>
      <c r="H2" s="16">
        <f>D2-F2</f>
        <v>1228075.1500000004</v>
      </c>
    </row>
    <row r="3" spans="1:8" x14ac:dyDescent="0.2">
      <c r="A3" s="10" t="s">
        <v>43</v>
      </c>
      <c r="B3" s="11" t="s">
        <v>44</v>
      </c>
      <c r="C3" s="44">
        <f>C4+C5+C6+C7</f>
        <v>1909150.69</v>
      </c>
      <c r="D3" s="44">
        <f>D4+D5+D6+D7</f>
        <v>309011.61</v>
      </c>
      <c r="E3" s="43">
        <f t="shared" ref="E3:E21" si="1">D3/C3*100</f>
        <v>16.185815589025086</v>
      </c>
      <c r="F3" s="45">
        <f>F4+F5+F6+F7</f>
        <v>262346.23</v>
      </c>
      <c r="G3" s="31">
        <f t="shared" ref="G3:G18" si="2">D3/F3*100</f>
        <v>117.78770748868777</v>
      </c>
      <c r="H3" s="16">
        <f t="shared" ref="H3:H21" si="3">D3-F3</f>
        <v>46665.380000000005</v>
      </c>
    </row>
    <row r="4" spans="1:8" ht="38.25" x14ac:dyDescent="0.2">
      <c r="A4" s="10" t="s">
        <v>5</v>
      </c>
      <c r="B4" s="11" t="s">
        <v>45</v>
      </c>
      <c r="C4" s="44">
        <f>Лист2!G7</f>
        <v>643256.43999999994</v>
      </c>
      <c r="D4" s="44">
        <f>Лист2!H7</f>
        <v>230899.31</v>
      </c>
      <c r="E4" s="43">
        <f t="shared" si="1"/>
        <v>35.895374790184768</v>
      </c>
      <c r="F4" s="45">
        <v>192599.23</v>
      </c>
      <c r="G4" s="31">
        <f t="shared" si="2"/>
        <v>119.88589466323411</v>
      </c>
      <c r="H4" s="16">
        <f t="shared" si="3"/>
        <v>38300.079999999987</v>
      </c>
    </row>
    <row r="5" spans="1:8" ht="38.25" x14ac:dyDescent="0.2">
      <c r="A5" s="10" t="s">
        <v>147</v>
      </c>
      <c r="B5" s="11" t="s">
        <v>59</v>
      </c>
      <c r="C5" s="44">
        <v>36112.300000000003</v>
      </c>
      <c r="D5" s="44">
        <v>36112.300000000003</v>
      </c>
      <c r="E5" s="43">
        <f t="shared" si="1"/>
        <v>100</v>
      </c>
      <c r="F5" s="45">
        <v>43547</v>
      </c>
      <c r="G5" s="31">
        <v>0</v>
      </c>
      <c r="H5" s="16">
        <f t="shared" si="3"/>
        <v>-7434.6999999999971</v>
      </c>
    </row>
    <row r="6" spans="1:8" x14ac:dyDescent="0.2">
      <c r="A6" s="10" t="s">
        <v>28</v>
      </c>
      <c r="B6" s="11" t="s">
        <v>62</v>
      </c>
      <c r="C6" s="44">
        <v>295000</v>
      </c>
      <c r="D6" s="44">
        <v>0</v>
      </c>
      <c r="E6" s="43">
        <f t="shared" si="1"/>
        <v>0</v>
      </c>
      <c r="F6" s="45">
        <v>0</v>
      </c>
      <c r="G6" s="31">
        <v>0</v>
      </c>
      <c r="H6" s="16">
        <f t="shared" si="3"/>
        <v>0</v>
      </c>
    </row>
    <row r="7" spans="1:8" x14ac:dyDescent="0.2">
      <c r="A7" s="10" t="s">
        <v>14</v>
      </c>
      <c r="B7" s="11" t="s">
        <v>65</v>
      </c>
      <c r="C7" s="44">
        <f>Лист2!G28</f>
        <v>934781.95</v>
      </c>
      <c r="D7" s="44">
        <f>Лист2!H28</f>
        <v>42000</v>
      </c>
      <c r="E7" s="43">
        <f t="shared" si="1"/>
        <v>4.4930264218302467</v>
      </c>
      <c r="F7" s="45">
        <v>26200</v>
      </c>
      <c r="G7" s="31">
        <f t="shared" si="2"/>
        <v>160.30534351145039</v>
      </c>
      <c r="H7" s="16">
        <f t="shared" si="3"/>
        <v>15800</v>
      </c>
    </row>
    <row r="8" spans="1:8" ht="25.5" x14ac:dyDescent="0.2">
      <c r="A8" s="10" t="s">
        <v>72</v>
      </c>
      <c r="B8" s="11" t="s">
        <v>73</v>
      </c>
      <c r="C8" s="44">
        <f t="shared" ref="C8:D8" si="4">C9</f>
        <v>74921</v>
      </c>
      <c r="D8" s="44">
        <f t="shared" si="4"/>
        <v>0</v>
      </c>
      <c r="E8" s="43">
        <f t="shared" si="1"/>
        <v>0</v>
      </c>
      <c r="F8" s="45">
        <f>F9</f>
        <v>0</v>
      </c>
      <c r="G8" s="31">
        <v>0</v>
      </c>
      <c r="H8" s="16">
        <f t="shared" si="3"/>
        <v>0</v>
      </c>
    </row>
    <row r="9" spans="1:8" ht="25.5" x14ac:dyDescent="0.2">
      <c r="A9" s="10" t="s">
        <v>37</v>
      </c>
      <c r="B9" s="11" t="s">
        <v>74</v>
      </c>
      <c r="C9" s="44">
        <v>74921</v>
      </c>
      <c r="D9" s="44">
        <v>0</v>
      </c>
      <c r="E9" s="43">
        <f t="shared" si="1"/>
        <v>0</v>
      </c>
      <c r="F9" s="45">
        <v>0</v>
      </c>
      <c r="G9" s="31">
        <v>0</v>
      </c>
      <c r="H9" s="16">
        <f t="shared" si="3"/>
        <v>0</v>
      </c>
    </row>
    <row r="10" spans="1:8" x14ac:dyDescent="0.2">
      <c r="A10" s="10" t="s">
        <v>76</v>
      </c>
      <c r="B10" s="11" t="s">
        <v>77</v>
      </c>
      <c r="C10" s="44">
        <f t="shared" ref="C10:D10" si="5">C11+C12</f>
        <v>15210385.130000001</v>
      </c>
      <c r="D10" s="44">
        <f t="shared" si="5"/>
        <v>8249013.29</v>
      </c>
      <c r="E10" s="43">
        <f t="shared" si="1"/>
        <v>54.232770699080909</v>
      </c>
      <c r="F10" s="45">
        <f>F11+F12</f>
        <v>7183319.5599999996</v>
      </c>
      <c r="G10" s="31">
        <f t="shared" si="2"/>
        <v>114.83567201902403</v>
      </c>
      <c r="H10" s="16">
        <f t="shared" si="3"/>
        <v>1065693.7300000004</v>
      </c>
    </row>
    <row r="11" spans="1:8" x14ac:dyDescent="0.2">
      <c r="A11" s="10" t="s">
        <v>15</v>
      </c>
      <c r="B11" s="11" t="s">
        <v>78</v>
      </c>
      <c r="C11" s="44">
        <f>Лист2!G49</f>
        <v>500000</v>
      </c>
      <c r="D11" s="44">
        <f>Лист2!H49</f>
        <v>208333.35</v>
      </c>
      <c r="E11" s="43">
        <f t="shared" si="1"/>
        <v>41.666670000000003</v>
      </c>
      <c r="F11" s="45">
        <v>188125</v>
      </c>
      <c r="G11" s="31">
        <f t="shared" si="2"/>
        <v>110.74198006644518</v>
      </c>
      <c r="H11" s="16">
        <f t="shared" si="3"/>
        <v>20208.350000000006</v>
      </c>
    </row>
    <row r="12" spans="1:8" x14ac:dyDescent="0.2">
      <c r="A12" s="10" t="s">
        <v>33</v>
      </c>
      <c r="B12" s="11" t="s">
        <v>82</v>
      </c>
      <c r="C12" s="44">
        <f>Лист2!G53</f>
        <v>14710385.130000001</v>
      </c>
      <c r="D12" s="44">
        <f>Лист2!H53</f>
        <v>8040679.9400000004</v>
      </c>
      <c r="E12" s="43">
        <f t="shared" si="1"/>
        <v>54.65988734449946</v>
      </c>
      <c r="F12" s="45">
        <v>6995194.5599999996</v>
      </c>
      <c r="G12" s="31">
        <f t="shared" si="2"/>
        <v>114.94576556852766</v>
      </c>
      <c r="H12" s="16">
        <f t="shared" si="3"/>
        <v>1045485.3800000008</v>
      </c>
    </row>
    <row r="13" spans="1:8" x14ac:dyDescent="0.2">
      <c r="A13" s="10" t="s">
        <v>89</v>
      </c>
      <c r="B13" s="11" t="s">
        <v>90</v>
      </c>
      <c r="C13" s="44">
        <f>C14+C15+C16</f>
        <v>29423974.789999999</v>
      </c>
      <c r="D13" s="44">
        <f>D14+D15+D16</f>
        <v>6889355.4399999995</v>
      </c>
      <c r="E13" s="43">
        <f t="shared" si="1"/>
        <v>23.41408830441701</v>
      </c>
      <c r="F13" s="45">
        <f>F14+F15+F16</f>
        <v>7778639.4000000004</v>
      </c>
      <c r="G13" s="31">
        <f t="shared" si="2"/>
        <v>88.56761556526196</v>
      </c>
      <c r="H13" s="16">
        <f t="shared" si="3"/>
        <v>-889283.96000000089</v>
      </c>
    </row>
    <row r="14" spans="1:8" x14ac:dyDescent="0.2">
      <c r="A14" s="10" t="s">
        <v>21</v>
      </c>
      <c r="B14" s="11" t="s">
        <v>91</v>
      </c>
      <c r="C14" s="44">
        <f>Лист2!G71</f>
        <v>378730.23999999999</v>
      </c>
      <c r="D14" s="44">
        <f>Лист2!H71</f>
        <v>108699.15</v>
      </c>
      <c r="E14" s="43">
        <f t="shared" si="1"/>
        <v>28.700942919160617</v>
      </c>
      <c r="F14" s="45">
        <v>124202.12</v>
      </c>
      <c r="G14" s="31">
        <f t="shared" si="2"/>
        <v>87.517950579265474</v>
      </c>
      <c r="H14" s="16">
        <f t="shared" si="3"/>
        <v>-15502.970000000001</v>
      </c>
    </row>
    <row r="15" spans="1:8" x14ac:dyDescent="0.2">
      <c r="A15" s="10" t="s">
        <v>22</v>
      </c>
      <c r="B15" s="11" t="s">
        <v>96</v>
      </c>
      <c r="C15" s="44">
        <f>Лист2!G78</f>
        <v>4264347.91</v>
      </c>
      <c r="D15" s="44">
        <f>Лист2!H78</f>
        <v>546980.6</v>
      </c>
      <c r="E15" s="43">
        <f t="shared" si="1"/>
        <v>12.826828662767339</v>
      </c>
      <c r="F15" s="45">
        <v>1219098.8999999999</v>
      </c>
      <c r="G15" s="31">
        <f t="shared" si="2"/>
        <v>44.86761492443312</v>
      </c>
      <c r="H15" s="16">
        <f t="shared" si="3"/>
        <v>-672118.29999999993</v>
      </c>
    </row>
    <row r="16" spans="1:8" x14ac:dyDescent="0.2">
      <c r="A16" s="10" t="s">
        <v>24</v>
      </c>
      <c r="B16" s="11" t="s">
        <v>107</v>
      </c>
      <c r="C16" s="44">
        <f>Лист2!G99</f>
        <v>24780896.640000001</v>
      </c>
      <c r="D16" s="44">
        <f>Лист2!H99</f>
        <v>6233675.6899999995</v>
      </c>
      <c r="E16" s="43">
        <f t="shared" si="1"/>
        <v>25.155166015816931</v>
      </c>
      <c r="F16" s="45">
        <v>6435338.3799999999</v>
      </c>
      <c r="G16" s="31">
        <f t="shared" si="2"/>
        <v>96.866323445761054</v>
      </c>
      <c r="H16" s="16">
        <f t="shared" si="3"/>
        <v>-201662.69000000041</v>
      </c>
    </row>
    <row r="17" spans="1:8" x14ac:dyDescent="0.2">
      <c r="A17" s="10" t="s">
        <v>52</v>
      </c>
      <c r="B17" s="11" t="s">
        <v>53</v>
      </c>
      <c r="C17" s="44">
        <f>C18+C19</f>
        <v>318121.40000000002</v>
      </c>
      <c r="D17" s="44">
        <f>D18+D19</f>
        <v>161560.70000000001</v>
      </c>
      <c r="E17" s="43">
        <f t="shared" si="1"/>
        <v>50.785863509968209</v>
      </c>
      <c r="F17" s="45">
        <f>F18</f>
        <v>156560.70000000001</v>
      </c>
      <c r="G17" s="31">
        <f t="shared" si="2"/>
        <v>103.19364949185842</v>
      </c>
      <c r="H17" s="16">
        <f t="shared" si="3"/>
        <v>5000</v>
      </c>
    </row>
    <row r="18" spans="1:8" x14ac:dyDescent="0.2">
      <c r="A18" s="10" t="s">
        <v>35</v>
      </c>
      <c r="B18" s="11" t="s">
        <v>54</v>
      </c>
      <c r="C18" s="44">
        <v>313121.40000000002</v>
      </c>
      <c r="D18" s="44">
        <f>Лист2!H150+Лист2!H19</f>
        <v>156560.70000000001</v>
      </c>
      <c r="E18" s="43">
        <f t="shared" si="1"/>
        <v>50</v>
      </c>
      <c r="F18" s="45">
        <f>F19</f>
        <v>156560.70000000001</v>
      </c>
      <c r="G18" s="31">
        <f t="shared" si="2"/>
        <v>100</v>
      </c>
      <c r="H18" s="16">
        <f t="shared" si="3"/>
        <v>0</v>
      </c>
    </row>
    <row r="19" spans="1:8" x14ac:dyDescent="0.2">
      <c r="A19" s="10" t="s">
        <v>190</v>
      </c>
      <c r="B19" s="11" t="s">
        <v>189</v>
      </c>
      <c r="C19" s="44">
        <v>5000</v>
      </c>
      <c r="D19" s="44">
        <v>5000</v>
      </c>
      <c r="E19" s="43">
        <f t="shared" ref="E19" si="6">D19/C19*100</f>
        <v>100</v>
      </c>
      <c r="F19" s="45">
        <v>156560.70000000001</v>
      </c>
      <c r="G19" s="31">
        <f t="shared" ref="G19" si="7">D19/F19*100</f>
        <v>3.1936494918584288</v>
      </c>
      <c r="H19" s="16">
        <f t="shared" ref="H19" si="8">D19-F19</f>
        <v>-151560.70000000001</v>
      </c>
    </row>
    <row r="20" spans="1:8" ht="38.25" x14ac:dyDescent="0.2">
      <c r="A20" s="10" t="s">
        <v>148</v>
      </c>
      <c r="B20" s="11" t="s">
        <v>136</v>
      </c>
      <c r="C20" s="44">
        <f>C21</f>
        <v>1000000</v>
      </c>
      <c r="D20" s="44">
        <f>D21</f>
        <v>1000000</v>
      </c>
      <c r="E20" s="43">
        <f t="shared" si="1"/>
        <v>100</v>
      </c>
      <c r="F20" s="44">
        <f>F21</f>
        <v>0</v>
      </c>
      <c r="G20" s="31">
        <v>0</v>
      </c>
      <c r="H20" s="16">
        <f t="shared" si="3"/>
        <v>1000000</v>
      </c>
    </row>
    <row r="21" spans="1:8" x14ac:dyDescent="0.2">
      <c r="A21" s="10" t="s">
        <v>149</v>
      </c>
      <c r="B21" s="11" t="s">
        <v>137</v>
      </c>
      <c r="C21" s="44">
        <v>1000000</v>
      </c>
      <c r="D21" s="44">
        <v>1000000</v>
      </c>
      <c r="E21" s="43">
        <f t="shared" si="1"/>
        <v>100</v>
      </c>
      <c r="F21" s="45">
        <v>0</v>
      </c>
      <c r="G21" s="31">
        <v>0</v>
      </c>
      <c r="H21" s="16">
        <f t="shared" si="3"/>
        <v>1000000</v>
      </c>
    </row>
    <row r="24" spans="1:8" x14ac:dyDescent="0.2">
      <c r="F24" s="46">
        <v>15380865.890000001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Normal="100" zoomScaleSheetLayoutView="100" workbookViewId="0">
      <selection activeCell="H67" sqref="H67"/>
    </sheetView>
  </sheetViews>
  <sheetFormatPr defaultRowHeight="15" x14ac:dyDescent="0.25"/>
  <cols>
    <col min="1" max="1" width="3.85546875" style="17" customWidth="1"/>
    <col min="2" max="2" width="35" style="17" customWidth="1"/>
    <col min="3" max="3" width="27.140625" style="18" customWidth="1"/>
    <col min="4" max="4" width="19.85546875" style="17" customWidth="1"/>
    <col min="5" max="5" width="12.85546875" style="18" customWidth="1"/>
    <col min="6" max="7" width="12.85546875" style="17" customWidth="1"/>
    <col min="8" max="16384" width="9.140625" style="17"/>
  </cols>
  <sheetData>
    <row r="1" spans="1:7" ht="42" x14ac:dyDescent="0.25">
      <c r="A1" s="24" t="s">
        <v>152</v>
      </c>
      <c r="B1" s="24" t="s">
        <v>153</v>
      </c>
      <c r="C1" s="24" t="s">
        <v>154</v>
      </c>
      <c r="D1" s="29" t="s">
        <v>155</v>
      </c>
      <c r="E1" s="19" t="s">
        <v>178</v>
      </c>
      <c r="F1" s="19" t="s">
        <v>179</v>
      </c>
      <c r="G1" s="19" t="s">
        <v>180</v>
      </c>
    </row>
    <row r="2" spans="1:7" x14ac:dyDescent="0.25">
      <c r="A2" s="20">
        <v>1</v>
      </c>
      <c r="B2" s="20">
        <v>2</v>
      </c>
      <c r="C2" s="20">
        <v>3</v>
      </c>
      <c r="D2" s="25">
        <v>4</v>
      </c>
      <c r="E2" s="20">
        <v>5</v>
      </c>
      <c r="F2" s="20">
        <v>6</v>
      </c>
      <c r="G2" s="20">
        <v>7</v>
      </c>
    </row>
    <row r="3" spans="1:7" ht="22.5" customHeight="1" x14ac:dyDescent="0.25">
      <c r="A3" s="52">
        <v>1</v>
      </c>
      <c r="B3" s="65" t="s">
        <v>156</v>
      </c>
      <c r="C3" s="58" t="s">
        <v>157</v>
      </c>
      <c r="D3" s="26" t="s">
        <v>158</v>
      </c>
      <c r="E3" s="48"/>
      <c r="F3" s="48"/>
      <c r="G3" s="21"/>
    </row>
    <row r="4" spans="1:7" ht="22.5" x14ac:dyDescent="0.25">
      <c r="A4" s="53"/>
      <c r="B4" s="65"/>
      <c r="C4" s="58"/>
      <c r="D4" s="26" t="s">
        <v>159</v>
      </c>
      <c r="E4" s="48"/>
      <c r="F4" s="48"/>
      <c r="G4" s="21"/>
    </row>
    <row r="5" spans="1:7" ht="22.5" x14ac:dyDescent="0.25">
      <c r="A5" s="53"/>
      <c r="B5" s="65"/>
      <c r="C5" s="58"/>
      <c r="D5" s="26" t="s">
        <v>160</v>
      </c>
      <c r="E5" s="48">
        <v>9200</v>
      </c>
      <c r="F5" s="48">
        <v>9000</v>
      </c>
      <c r="G5" s="21">
        <f t="shared" ref="G5:G45" si="0">F5/E5*100</f>
        <v>97.826086956521735</v>
      </c>
    </row>
    <row r="6" spans="1:7" x14ac:dyDescent="0.25">
      <c r="A6" s="53"/>
      <c r="B6" s="65"/>
      <c r="C6" s="58"/>
      <c r="D6" s="26" t="s">
        <v>161</v>
      </c>
      <c r="E6" s="48"/>
      <c r="F6" s="48"/>
      <c r="G6" s="21"/>
    </row>
    <row r="7" spans="1:7" x14ac:dyDescent="0.25">
      <c r="A7" s="54"/>
      <c r="B7" s="65"/>
      <c r="C7" s="58"/>
      <c r="D7" s="26" t="s">
        <v>162</v>
      </c>
      <c r="E7" s="48">
        <f>SUM(E3:E5)</f>
        <v>9200</v>
      </c>
      <c r="F7" s="48">
        <f t="shared" ref="F7" si="1">SUM(F3:F5)</f>
        <v>9000</v>
      </c>
      <c r="G7" s="21">
        <f t="shared" si="0"/>
        <v>97.826086956521735</v>
      </c>
    </row>
    <row r="8" spans="1:7" ht="22.5" customHeight="1" x14ac:dyDescent="0.25">
      <c r="A8" s="58">
        <v>2</v>
      </c>
      <c r="B8" s="63" t="s">
        <v>163</v>
      </c>
      <c r="C8" s="64" t="s">
        <v>164</v>
      </c>
      <c r="D8" s="27" t="s">
        <v>158</v>
      </c>
      <c r="E8" s="48"/>
      <c r="F8" s="48"/>
      <c r="G8" s="21"/>
    </row>
    <row r="9" spans="1:7" ht="22.5" x14ac:dyDescent="0.25">
      <c r="A9" s="58"/>
      <c r="B9" s="63"/>
      <c r="C9" s="64"/>
      <c r="D9" s="27" t="s">
        <v>159</v>
      </c>
      <c r="E9" s="48"/>
      <c r="F9" s="48"/>
      <c r="G9" s="21"/>
    </row>
    <row r="10" spans="1:7" ht="22.5" x14ac:dyDescent="0.25">
      <c r="A10" s="58"/>
      <c r="B10" s="63"/>
      <c r="C10" s="64"/>
      <c r="D10" s="27" t="s">
        <v>160</v>
      </c>
      <c r="E10" s="48">
        <v>313121.40000000002</v>
      </c>
      <c r="F10" s="48">
        <v>156560.70000000001</v>
      </c>
      <c r="G10" s="21">
        <f t="shared" si="0"/>
        <v>50</v>
      </c>
    </row>
    <row r="11" spans="1:7" x14ac:dyDescent="0.25">
      <c r="A11" s="58"/>
      <c r="B11" s="63"/>
      <c r="C11" s="64"/>
      <c r="D11" s="27" t="s">
        <v>161</v>
      </c>
      <c r="E11" s="48"/>
      <c r="F11" s="48"/>
      <c r="G11" s="21"/>
    </row>
    <row r="12" spans="1:7" x14ac:dyDescent="0.25">
      <c r="A12" s="58"/>
      <c r="B12" s="63"/>
      <c r="C12" s="64"/>
      <c r="D12" s="27" t="s">
        <v>162</v>
      </c>
      <c r="E12" s="48">
        <f>SUM(E8:E10)</f>
        <v>313121.40000000002</v>
      </c>
      <c r="F12" s="48">
        <f t="shared" ref="F12" si="2">SUM(F8:F10)</f>
        <v>156560.70000000001</v>
      </c>
      <c r="G12" s="21">
        <f t="shared" si="0"/>
        <v>50</v>
      </c>
    </row>
    <row r="13" spans="1:7" ht="22.5" customHeight="1" x14ac:dyDescent="0.25">
      <c r="A13" s="52">
        <v>3</v>
      </c>
      <c r="B13" s="63" t="s">
        <v>165</v>
      </c>
      <c r="C13" s="64" t="s">
        <v>166</v>
      </c>
      <c r="D13" s="27" t="s">
        <v>158</v>
      </c>
      <c r="E13" s="48"/>
      <c r="F13" s="48"/>
      <c r="G13" s="21"/>
    </row>
    <row r="14" spans="1:7" ht="22.5" x14ac:dyDescent="0.25">
      <c r="A14" s="53"/>
      <c r="B14" s="63"/>
      <c r="C14" s="64"/>
      <c r="D14" s="27" t="s">
        <v>159</v>
      </c>
      <c r="E14" s="48"/>
      <c r="F14" s="48"/>
      <c r="G14" s="21"/>
    </row>
    <row r="15" spans="1:7" ht="22.5" x14ac:dyDescent="0.25">
      <c r="A15" s="53"/>
      <c r="B15" s="63"/>
      <c r="C15" s="64"/>
      <c r="D15" s="27" t="s">
        <v>160</v>
      </c>
      <c r="E15" s="48">
        <v>224000</v>
      </c>
      <c r="F15" s="48">
        <v>10000</v>
      </c>
      <c r="G15" s="21">
        <f t="shared" si="0"/>
        <v>4.4642857142857144</v>
      </c>
    </row>
    <row r="16" spans="1:7" x14ac:dyDescent="0.25">
      <c r="A16" s="53"/>
      <c r="B16" s="63"/>
      <c r="C16" s="64"/>
      <c r="D16" s="27" t="s">
        <v>161</v>
      </c>
      <c r="E16" s="48"/>
      <c r="F16" s="48"/>
      <c r="G16" s="21"/>
    </row>
    <row r="17" spans="1:7" x14ac:dyDescent="0.25">
      <c r="A17" s="54"/>
      <c r="B17" s="63"/>
      <c r="C17" s="64"/>
      <c r="D17" s="27" t="s">
        <v>162</v>
      </c>
      <c r="E17" s="48">
        <f t="shared" ref="E17:F17" si="3">SUM(E13:E16)</f>
        <v>224000</v>
      </c>
      <c r="F17" s="48">
        <f t="shared" si="3"/>
        <v>10000</v>
      </c>
      <c r="G17" s="21">
        <f t="shared" si="0"/>
        <v>4.4642857142857144</v>
      </c>
    </row>
    <row r="18" spans="1:7" ht="22.5" customHeight="1" x14ac:dyDescent="0.25">
      <c r="A18" s="58">
        <v>4</v>
      </c>
      <c r="B18" s="63" t="s">
        <v>167</v>
      </c>
      <c r="C18" s="64" t="s">
        <v>168</v>
      </c>
      <c r="D18" s="27" t="s">
        <v>158</v>
      </c>
      <c r="E18" s="48"/>
      <c r="F18" s="48"/>
      <c r="G18" s="21"/>
    </row>
    <row r="19" spans="1:7" ht="22.5" x14ac:dyDescent="0.25">
      <c r="A19" s="58"/>
      <c r="B19" s="63"/>
      <c r="C19" s="64"/>
      <c r="D19" s="27" t="s">
        <v>159</v>
      </c>
      <c r="E19" s="48"/>
      <c r="F19" s="48"/>
      <c r="G19" s="21"/>
    </row>
    <row r="20" spans="1:7" ht="22.5" x14ac:dyDescent="0.25">
      <c r="A20" s="58"/>
      <c r="B20" s="63"/>
      <c r="C20" s="64"/>
      <c r="D20" s="27" t="s">
        <v>160</v>
      </c>
      <c r="E20" s="48">
        <v>1080312.19</v>
      </c>
      <c r="F20" s="48">
        <f>23000+108699.15</f>
        <v>131699.15</v>
      </c>
      <c r="G20" s="21">
        <f t="shared" si="0"/>
        <v>12.190841797314164</v>
      </c>
    </row>
    <row r="21" spans="1:7" x14ac:dyDescent="0.25">
      <c r="A21" s="58"/>
      <c r="B21" s="63"/>
      <c r="C21" s="64"/>
      <c r="D21" s="27" t="s">
        <v>161</v>
      </c>
      <c r="E21" s="48"/>
      <c r="F21" s="48"/>
      <c r="G21" s="21"/>
    </row>
    <row r="22" spans="1:7" x14ac:dyDescent="0.25">
      <c r="A22" s="58"/>
      <c r="B22" s="63"/>
      <c r="C22" s="64"/>
      <c r="D22" s="27" t="s">
        <v>162</v>
      </c>
      <c r="E22" s="48">
        <f>SUM(E18:E20)</f>
        <v>1080312.19</v>
      </c>
      <c r="F22" s="48">
        <f t="shared" ref="F22" si="4">SUM(F18:F20)</f>
        <v>131699.15</v>
      </c>
      <c r="G22" s="21">
        <f t="shared" si="0"/>
        <v>12.190841797314164</v>
      </c>
    </row>
    <row r="23" spans="1:7" ht="22.5" customHeight="1" x14ac:dyDescent="0.25">
      <c r="A23" s="52">
        <v>5</v>
      </c>
      <c r="B23" s="63" t="s">
        <v>169</v>
      </c>
      <c r="C23" s="64" t="s">
        <v>170</v>
      </c>
      <c r="D23" s="27" t="s">
        <v>158</v>
      </c>
      <c r="E23" s="48"/>
      <c r="F23" s="48"/>
      <c r="G23" s="21"/>
    </row>
    <row r="24" spans="1:7" ht="22.5" x14ac:dyDescent="0.25">
      <c r="A24" s="53"/>
      <c r="B24" s="63"/>
      <c r="C24" s="64"/>
      <c r="D24" s="27" t="s">
        <v>159</v>
      </c>
      <c r="E24" s="48"/>
      <c r="F24" s="48"/>
      <c r="G24" s="21"/>
    </row>
    <row r="25" spans="1:7" ht="22.5" x14ac:dyDescent="0.25">
      <c r="A25" s="53"/>
      <c r="B25" s="63"/>
      <c r="C25" s="64"/>
      <c r="D25" s="27" t="s">
        <v>160</v>
      </c>
      <c r="E25" s="48">
        <v>74921</v>
      </c>
      <c r="F25" s="48"/>
      <c r="G25" s="21">
        <f t="shared" si="0"/>
        <v>0</v>
      </c>
    </row>
    <row r="26" spans="1:7" x14ac:dyDescent="0.25">
      <c r="A26" s="53"/>
      <c r="B26" s="63"/>
      <c r="C26" s="64"/>
      <c r="D26" s="27" t="s">
        <v>161</v>
      </c>
      <c r="E26" s="48"/>
      <c r="F26" s="48"/>
      <c r="G26" s="21"/>
    </row>
    <row r="27" spans="1:7" x14ac:dyDescent="0.25">
      <c r="A27" s="54"/>
      <c r="B27" s="63"/>
      <c r="C27" s="64"/>
      <c r="D27" s="27" t="s">
        <v>162</v>
      </c>
      <c r="E27" s="48">
        <f>SUM(E23:E25)</f>
        <v>74921</v>
      </c>
      <c r="F27" s="48">
        <f t="shared" ref="F27" si="5">SUM(F23:F25)</f>
        <v>0</v>
      </c>
      <c r="G27" s="21">
        <f t="shared" si="0"/>
        <v>0</v>
      </c>
    </row>
    <row r="28" spans="1:7" ht="22.5" customHeight="1" x14ac:dyDescent="0.25">
      <c r="A28" s="58">
        <v>6</v>
      </c>
      <c r="B28" s="63" t="s">
        <v>171</v>
      </c>
      <c r="C28" s="64" t="s">
        <v>172</v>
      </c>
      <c r="D28" s="27" t="s">
        <v>158</v>
      </c>
      <c r="E28" s="48"/>
      <c r="F28" s="48"/>
      <c r="G28" s="21"/>
    </row>
    <row r="29" spans="1:7" ht="22.5" x14ac:dyDescent="0.25">
      <c r="A29" s="58"/>
      <c r="B29" s="63"/>
      <c r="C29" s="64"/>
      <c r="D29" s="27" t="s">
        <v>159</v>
      </c>
      <c r="E29" s="48"/>
      <c r="F29" s="48"/>
      <c r="G29" s="21"/>
    </row>
    <row r="30" spans="1:7" ht="22.5" x14ac:dyDescent="0.25">
      <c r="A30" s="58"/>
      <c r="B30" s="63"/>
      <c r="C30" s="64"/>
      <c r="D30" s="27" t="s">
        <v>160</v>
      </c>
      <c r="E30" s="48">
        <v>500000</v>
      </c>
      <c r="F30" s="48">
        <v>208333.35</v>
      </c>
      <c r="G30" s="21">
        <f t="shared" si="0"/>
        <v>41.666670000000003</v>
      </c>
    </row>
    <row r="31" spans="1:7" x14ac:dyDescent="0.25">
      <c r="A31" s="58"/>
      <c r="B31" s="63"/>
      <c r="C31" s="64"/>
      <c r="D31" s="27" t="s">
        <v>161</v>
      </c>
      <c r="E31" s="48"/>
      <c r="F31" s="48"/>
      <c r="G31" s="21"/>
    </row>
    <row r="32" spans="1:7" x14ac:dyDescent="0.25">
      <c r="A32" s="58"/>
      <c r="B32" s="63"/>
      <c r="C32" s="64"/>
      <c r="D32" s="27" t="s">
        <v>162</v>
      </c>
      <c r="E32" s="48">
        <f>SUM(E28:E30)</f>
        <v>500000</v>
      </c>
      <c r="F32" s="48">
        <f t="shared" ref="F32" si="6">SUM(F28:F30)</f>
        <v>208333.35</v>
      </c>
      <c r="G32" s="21">
        <f t="shared" si="0"/>
        <v>41.666670000000003</v>
      </c>
    </row>
    <row r="33" spans="1:7" ht="22.5" customHeight="1" x14ac:dyDescent="0.25">
      <c r="A33" s="52">
        <v>7</v>
      </c>
      <c r="B33" s="63" t="s">
        <v>173</v>
      </c>
      <c r="C33" s="64" t="s">
        <v>174</v>
      </c>
      <c r="D33" s="26" t="s">
        <v>158</v>
      </c>
      <c r="E33" s="48"/>
      <c r="F33" s="48"/>
      <c r="G33" s="21"/>
    </row>
    <row r="34" spans="1:7" ht="22.5" x14ac:dyDescent="0.25">
      <c r="A34" s="53"/>
      <c r="B34" s="63"/>
      <c r="C34" s="64"/>
      <c r="D34" s="26" t="s">
        <v>159</v>
      </c>
      <c r="E34" s="48"/>
      <c r="F34" s="48"/>
      <c r="G34" s="21"/>
    </row>
    <row r="35" spans="1:7" ht="22.5" x14ac:dyDescent="0.25">
      <c r="A35" s="53"/>
      <c r="B35" s="63"/>
      <c r="C35" s="64"/>
      <c r="D35" s="26" t="s">
        <v>160</v>
      </c>
      <c r="E35" s="48">
        <v>14553182.48</v>
      </c>
      <c r="F35" s="48">
        <f>7883477.29</f>
        <v>7883477.29</v>
      </c>
      <c r="G35" s="21">
        <f t="shared" si="0"/>
        <v>54.170126024558719</v>
      </c>
    </row>
    <row r="36" spans="1:7" x14ac:dyDescent="0.25">
      <c r="A36" s="53"/>
      <c r="B36" s="63"/>
      <c r="C36" s="64"/>
      <c r="D36" s="26" t="s">
        <v>161</v>
      </c>
      <c r="E36" s="48"/>
      <c r="F36" s="48"/>
      <c r="G36" s="21"/>
    </row>
    <row r="37" spans="1:7" x14ac:dyDescent="0.25">
      <c r="A37" s="54"/>
      <c r="B37" s="63"/>
      <c r="C37" s="64"/>
      <c r="D37" s="26" t="s">
        <v>162</v>
      </c>
      <c r="E37" s="48">
        <f>SUM(E33:E35)</f>
        <v>14553182.48</v>
      </c>
      <c r="F37" s="48">
        <f t="shared" ref="F37" si="7">SUM(F33:F35)</f>
        <v>7883477.29</v>
      </c>
      <c r="G37" s="21">
        <f t="shared" si="0"/>
        <v>54.170126024558719</v>
      </c>
    </row>
    <row r="38" spans="1:7" ht="22.5" customHeight="1" x14ac:dyDescent="0.25">
      <c r="A38" s="58">
        <v>8</v>
      </c>
      <c r="B38" s="63" t="s">
        <v>175</v>
      </c>
      <c r="C38" s="64" t="s">
        <v>174</v>
      </c>
      <c r="D38" s="28" t="s">
        <v>158</v>
      </c>
      <c r="E38" s="48">
        <v>1890000</v>
      </c>
      <c r="F38" s="48"/>
      <c r="G38" s="21">
        <f t="shared" si="0"/>
        <v>0</v>
      </c>
    </row>
    <row r="39" spans="1:7" ht="22.5" x14ac:dyDescent="0.25">
      <c r="A39" s="58"/>
      <c r="B39" s="63"/>
      <c r="C39" s="64"/>
      <c r="D39" s="26" t="s">
        <v>159</v>
      </c>
      <c r="E39" s="48">
        <v>10894530.07</v>
      </c>
      <c r="F39" s="48"/>
      <c r="G39" s="21">
        <f t="shared" si="0"/>
        <v>0</v>
      </c>
    </row>
    <row r="40" spans="1:7" ht="22.5" x14ac:dyDescent="0.25">
      <c r="A40" s="58"/>
      <c r="B40" s="63"/>
      <c r="C40" s="64"/>
      <c r="D40" s="26" t="s">
        <v>160</v>
      </c>
      <c r="E40" s="48">
        <v>16260714.48</v>
      </c>
      <c r="F40" s="48">
        <v>6780656.2899999991</v>
      </c>
      <c r="G40" s="21">
        <f t="shared" si="0"/>
        <v>41.699620876683632</v>
      </c>
    </row>
    <row r="41" spans="1:7" x14ac:dyDescent="0.25">
      <c r="A41" s="58"/>
      <c r="B41" s="63"/>
      <c r="C41" s="64"/>
      <c r="D41" s="26" t="s">
        <v>161</v>
      </c>
      <c r="E41" s="48"/>
      <c r="F41" s="48"/>
      <c r="G41" s="21"/>
    </row>
    <row r="42" spans="1:7" x14ac:dyDescent="0.25">
      <c r="A42" s="58"/>
      <c r="B42" s="63"/>
      <c r="C42" s="64"/>
      <c r="D42" s="26" t="s">
        <v>162</v>
      </c>
      <c r="E42" s="48">
        <f>SUM(E38:E40)</f>
        <v>29045244.550000001</v>
      </c>
      <c r="F42" s="48">
        <f t="shared" ref="F42" si="8">SUM(F38:F40)</f>
        <v>6780656.2899999991</v>
      </c>
      <c r="G42" s="21">
        <f t="shared" si="0"/>
        <v>23.34515131496801</v>
      </c>
    </row>
    <row r="43" spans="1:7" ht="22.5" customHeight="1" x14ac:dyDescent="0.25">
      <c r="A43" s="52">
        <v>9</v>
      </c>
      <c r="B43" s="55" t="s">
        <v>193</v>
      </c>
      <c r="C43" s="52" t="s">
        <v>194</v>
      </c>
      <c r="D43" s="26" t="s">
        <v>158</v>
      </c>
      <c r="E43" s="48"/>
      <c r="F43" s="48"/>
      <c r="G43" s="21"/>
    </row>
    <row r="44" spans="1:7" ht="22.5" x14ac:dyDescent="0.25">
      <c r="A44" s="53"/>
      <c r="B44" s="56"/>
      <c r="C44" s="53"/>
      <c r="D44" s="26" t="s">
        <v>176</v>
      </c>
      <c r="E44" s="48"/>
      <c r="F44" s="48"/>
      <c r="G44" s="21"/>
    </row>
    <row r="45" spans="1:7" ht="22.5" x14ac:dyDescent="0.25">
      <c r="A45" s="53"/>
      <c r="B45" s="56"/>
      <c r="C45" s="53"/>
      <c r="D45" s="26" t="s">
        <v>160</v>
      </c>
      <c r="E45" s="48">
        <v>1000000</v>
      </c>
      <c r="F45" s="48">
        <v>1000000</v>
      </c>
      <c r="G45" s="21">
        <f t="shared" si="0"/>
        <v>100</v>
      </c>
    </row>
    <row r="46" spans="1:7" x14ac:dyDescent="0.25">
      <c r="A46" s="53"/>
      <c r="B46" s="56"/>
      <c r="C46" s="53"/>
      <c r="D46" s="26" t="s">
        <v>161</v>
      </c>
      <c r="E46" s="48"/>
      <c r="F46" s="48"/>
      <c r="G46" s="21"/>
    </row>
    <row r="47" spans="1:7" s="23" customFormat="1" x14ac:dyDescent="0.25">
      <c r="A47" s="54"/>
      <c r="B47" s="57"/>
      <c r="C47" s="54"/>
      <c r="D47" s="26" t="s">
        <v>162</v>
      </c>
      <c r="E47" s="48">
        <f>SUM(E43:E45)</f>
        <v>1000000</v>
      </c>
      <c r="F47" s="48">
        <f t="shared" ref="F47" si="9">SUM(F43:F45)</f>
        <v>1000000</v>
      </c>
      <c r="G47" s="21">
        <f t="shared" ref="G47:G62" si="10">F47/E47*100</f>
        <v>100</v>
      </c>
    </row>
    <row r="48" spans="1:7" ht="22.5" hidden="1" x14ac:dyDescent="0.25">
      <c r="A48" s="52"/>
      <c r="B48" s="55"/>
      <c r="C48" s="52"/>
      <c r="D48" s="26" t="s">
        <v>158</v>
      </c>
      <c r="E48" s="48"/>
      <c r="F48" s="48"/>
      <c r="G48" s="21" t="e">
        <f t="shared" si="10"/>
        <v>#DIV/0!</v>
      </c>
    </row>
    <row r="49" spans="1:7" ht="22.5" hidden="1" x14ac:dyDescent="0.25">
      <c r="A49" s="53"/>
      <c r="B49" s="56"/>
      <c r="C49" s="53"/>
      <c r="D49" s="26" t="s">
        <v>176</v>
      </c>
      <c r="E49" s="48"/>
      <c r="F49" s="48"/>
      <c r="G49" s="21" t="e">
        <f t="shared" si="10"/>
        <v>#DIV/0!</v>
      </c>
    </row>
    <row r="50" spans="1:7" ht="22.5" hidden="1" x14ac:dyDescent="0.25">
      <c r="A50" s="53"/>
      <c r="B50" s="56"/>
      <c r="C50" s="53"/>
      <c r="D50" s="26" t="s">
        <v>160</v>
      </c>
      <c r="E50" s="48"/>
      <c r="F50" s="48"/>
      <c r="G50" s="21" t="e">
        <f t="shared" si="10"/>
        <v>#DIV/0!</v>
      </c>
    </row>
    <row r="51" spans="1:7" hidden="1" x14ac:dyDescent="0.25">
      <c r="A51" s="53"/>
      <c r="B51" s="56"/>
      <c r="C51" s="53"/>
      <c r="D51" s="26" t="s">
        <v>161</v>
      </c>
      <c r="E51" s="48"/>
      <c r="F51" s="48"/>
      <c r="G51" s="21" t="e">
        <f t="shared" si="10"/>
        <v>#DIV/0!</v>
      </c>
    </row>
    <row r="52" spans="1:7" hidden="1" x14ac:dyDescent="0.25">
      <c r="A52" s="54"/>
      <c r="B52" s="57"/>
      <c r="C52" s="54"/>
      <c r="D52" s="26" t="s">
        <v>162</v>
      </c>
      <c r="E52" s="48">
        <f>SUM(E48:E50)</f>
        <v>0</v>
      </c>
      <c r="F52" s="48">
        <f t="shared" ref="F52" si="11">SUM(F48:F50)</f>
        <v>0</v>
      </c>
      <c r="G52" s="21" t="e">
        <f t="shared" si="10"/>
        <v>#DIV/0!</v>
      </c>
    </row>
    <row r="53" spans="1:7" ht="22.5" hidden="1" x14ac:dyDescent="0.25">
      <c r="A53" s="52"/>
      <c r="B53" s="55"/>
      <c r="C53" s="52"/>
      <c r="D53" s="26" t="s">
        <v>158</v>
      </c>
      <c r="E53" s="48"/>
      <c r="F53" s="48"/>
      <c r="G53" s="21" t="e">
        <f t="shared" si="10"/>
        <v>#DIV/0!</v>
      </c>
    </row>
    <row r="54" spans="1:7" ht="22.5" hidden="1" x14ac:dyDescent="0.25">
      <c r="A54" s="53"/>
      <c r="B54" s="56"/>
      <c r="C54" s="53"/>
      <c r="D54" s="26" t="s">
        <v>176</v>
      </c>
      <c r="E54" s="48"/>
      <c r="F54" s="48"/>
      <c r="G54" s="21" t="e">
        <f t="shared" si="10"/>
        <v>#DIV/0!</v>
      </c>
    </row>
    <row r="55" spans="1:7" ht="22.5" hidden="1" x14ac:dyDescent="0.25">
      <c r="A55" s="53"/>
      <c r="B55" s="56"/>
      <c r="C55" s="53"/>
      <c r="D55" s="26" t="s">
        <v>160</v>
      </c>
      <c r="E55" s="48"/>
      <c r="F55" s="48"/>
      <c r="G55" s="21" t="e">
        <f t="shared" si="10"/>
        <v>#DIV/0!</v>
      </c>
    </row>
    <row r="56" spans="1:7" hidden="1" x14ac:dyDescent="0.25">
      <c r="A56" s="53"/>
      <c r="B56" s="56"/>
      <c r="C56" s="53"/>
      <c r="D56" s="26" t="s">
        <v>161</v>
      </c>
      <c r="E56" s="48"/>
      <c r="F56" s="48"/>
      <c r="G56" s="21" t="e">
        <f t="shared" si="10"/>
        <v>#DIV/0!</v>
      </c>
    </row>
    <row r="57" spans="1:7" hidden="1" x14ac:dyDescent="0.25">
      <c r="A57" s="54"/>
      <c r="B57" s="57"/>
      <c r="C57" s="54"/>
      <c r="D57" s="26" t="s">
        <v>162</v>
      </c>
      <c r="E57" s="48">
        <f>SUM(E53:E55)</f>
        <v>0</v>
      </c>
      <c r="F57" s="48">
        <f t="shared" ref="F57" si="12">SUM(F53:F55)</f>
        <v>0</v>
      </c>
      <c r="G57" s="21" t="e">
        <f t="shared" si="10"/>
        <v>#DIV/0!</v>
      </c>
    </row>
    <row r="58" spans="1:7" ht="22.5" hidden="1" x14ac:dyDescent="0.25">
      <c r="A58" s="52"/>
      <c r="B58" s="55"/>
      <c r="C58" s="52"/>
      <c r="D58" s="26" t="s">
        <v>158</v>
      </c>
      <c r="E58" s="48"/>
      <c r="F58" s="48"/>
      <c r="G58" s="21" t="e">
        <f t="shared" si="10"/>
        <v>#DIV/0!</v>
      </c>
    </row>
    <row r="59" spans="1:7" ht="22.5" hidden="1" x14ac:dyDescent="0.25">
      <c r="A59" s="53"/>
      <c r="B59" s="56"/>
      <c r="C59" s="53"/>
      <c r="D59" s="26" t="s">
        <v>176</v>
      </c>
      <c r="E59" s="48"/>
      <c r="F59" s="48"/>
      <c r="G59" s="21" t="e">
        <f t="shared" si="10"/>
        <v>#DIV/0!</v>
      </c>
    </row>
    <row r="60" spans="1:7" ht="22.5" hidden="1" x14ac:dyDescent="0.25">
      <c r="A60" s="53"/>
      <c r="B60" s="56"/>
      <c r="C60" s="53"/>
      <c r="D60" s="26" t="s">
        <v>160</v>
      </c>
      <c r="E60" s="48"/>
      <c r="F60" s="48"/>
      <c r="G60" s="21" t="e">
        <f t="shared" si="10"/>
        <v>#DIV/0!</v>
      </c>
    </row>
    <row r="61" spans="1:7" hidden="1" x14ac:dyDescent="0.25">
      <c r="A61" s="53"/>
      <c r="B61" s="56"/>
      <c r="C61" s="53"/>
      <c r="D61" s="26" t="s">
        <v>161</v>
      </c>
      <c r="E61" s="48"/>
      <c r="F61" s="48"/>
      <c r="G61" s="21" t="e">
        <f t="shared" si="10"/>
        <v>#DIV/0!</v>
      </c>
    </row>
    <row r="62" spans="1:7" hidden="1" x14ac:dyDescent="0.25">
      <c r="A62" s="54"/>
      <c r="B62" s="57"/>
      <c r="C62" s="54"/>
      <c r="D62" s="26" t="s">
        <v>162</v>
      </c>
      <c r="E62" s="48">
        <f>SUM(E58:E60)</f>
        <v>0</v>
      </c>
      <c r="F62" s="48">
        <f>SUM(F58:F60)</f>
        <v>0</v>
      </c>
      <c r="G62" s="21" t="e">
        <f t="shared" si="10"/>
        <v>#DIV/0!</v>
      </c>
    </row>
    <row r="63" spans="1:7" ht="22.5" x14ac:dyDescent="0.25">
      <c r="A63" s="58"/>
      <c r="B63" s="59" t="s">
        <v>177</v>
      </c>
      <c r="C63" s="62"/>
      <c r="D63" s="26" t="s">
        <v>158</v>
      </c>
      <c r="E63" s="49">
        <f t="shared" ref="E63:F67" si="13">E3+E8+E28+E33+E38+E43+E48+E53+E58+E23+E18+E13</f>
        <v>1890000</v>
      </c>
      <c r="F63" s="49">
        <f t="shared" si="13"/>
        <v>0</v>
      </c>
      <c r="G63" s="22">
        <f t="shared" ref="G63:G67" si="14">F63/E63*100</f>
        <v>0</v>
      </c>
    </row>
    <row r="64" spans="1:7" ht="22.5" x14ac:dyDescent="0.25">
      <c r="A64" s="58"/>
      <c r="B64" s="60"/>
      <c r="C64" s="62"/>
      <c r="D64" s="26" t="s">
        <v>159</v>
      </c>
      <c r="E64" s="49">
        <f t="shared" si="13"/>
        <v>10894530.07</v>
      </c>
      <c r="F64" s="49">
        <f t="shared" si="13"/>
        <v>0</v>
      </c>
      <c r="G64" s="22">
        <f t="shared" si="14"/>
        <v>0</v>
      </c>
    </row>
    <row r="65" spans="1:7" ht="22.5" x14ac:dyDescent="0.25">
      <c r="A65" s="58"/>
      <c r="B65" s="60"/>
      <c r="C65" s="62"/>
      <c r="D65" s="26" t="s">
        <v>160</v>
      </c>
      <c r="E65" s="49">
        <f t="shared" si="13"/>
        <v>34015451.549999997</v>
      </c>
      <c r="F65" s="49">
        <f t="shared" si="13"/>
        <v>16179726.779999999</v>
      </c>
      <c r="G65" s="22">
        <f t="shared" si="14"/>
        <v>47.565815071474482</v>
      </c>
    </row>
    <row r="66" spans="1:7" x14ac:dyDescent="0.25">
      <c r="A66" s="58"/>
      <c r="B66" s="60"/>
      <c r="C66" s="62"/>
      <c r="D66" s="26" t="s">
        <v>161</v>
      </c>
      <c r="E66" s="49">
        <f t="shared" si="13"/>
        <v>0</v>
      </c>
      <c r="F66" s="49">
        <f t="shared" si="13"/>
        <v>0</v>
      </c>
      <c r="G66" s="22"/>
    </row>
    <row r="67" spans="1:7" x14ac:dyDescent="0.25">
      <c r="A67" s="58"/>
      <c r="B67" s="61"/>
      <c r="C67" s="62"/>
      <c r="D67" s="47" t="s">
        <v>162</v>
      </c>
      <c r="E67" s="49">
        <f t="shared" si="13"/>
        <v>46799981.619999997</v>
      </c>
      <c r="F67" s="49">
        <f t="shared" si="13"/>
        <v>16179726.779999999</v>
      </c>
      <c r="G67" s="22">
        <f t="shared" si="14"/>
        <v>34.57207934689783</v>
      </c>
    </row>
  </sheetData>
  <mergeCells count="39">
    <mergeCell ref="A3:A7"/>
    <mergeCell ref="B3:B7"/>
    <mergeCell ref="C3:C7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43:A47"/>
    <mergeCell ref="B43:B47"/>
    <mergeCell ref="C43:C47"/>
    <mergeCell ref="A33:A37"/>
    <mergeCell ref="B33:B37"/>
    <mergeCell ref="C33:C37"/>
    <mergeCell ref="A38:A42"/>
    <mergeCell ref="B38:B42"/>
    <mergeCell ref="C38:C42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</mergeCells>
  <pageMargins left="0.70866141732283472" right="0.70866141732283472" top="0.39370078740157483" bottom="0.15748031496062992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2018-07-06T12:12:00Z</cp:lastPrinted>
  <dcterms:created xsi:type="dcterms:W3CDTF">2017-04-21T10:12:48Z</dcterms:created>
  <dcterms:modified xsi:type="dcterms:W3CDTF">2018-07-11T14:39:11Z</dcterms:modified>
</cp:coreProperties>
</file>