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46" i="2"/>
  <c r="G27" i="2"/>
  <c r="G41" i="2"/>
  <c r="G21" i="2"/>
  <c r="G49" i="2" l="1"/>
  <c r="D49" i="2"/>
  <c r="I49" i="2" s="1"/>
  <c r="J49" i="2" l="1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D55" i="2" s="1"/>
  <c r="I15" i="2"/>
  <c r="I14" i="2"/>
  <c r="J12" i="2"/>
  <c r="I12" i="2"/>
  <c r="J10" i="2"/>
  <c r="I10" i="2"/>
  <c r="J9" i="2"/>
  <c r="I9" i="2"/>
  <c r="J8" i="2"/>
  <c r="F7" i="2"/>
  <c r="E7" i="2"/>
  <c r="G55" i="2" l="1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<sst xmlns="http://schemas.openxmlformats.org/spreadsheetml/2006/main" count="154" uniqueCount="114">
  <si>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</si>
  <si>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</si>
  <si>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</si>
  <si>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</si>
  <si>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</si>
  <si>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</si>
  <si>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</si>
  <si>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</si>
  <si>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</si>
  <si>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</si>
  <si>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</si>
  <si>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</si>
  <si>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</si>
  <si>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</si>
  <si>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</si>
  <si>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</si>
  <si>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</si>
  <si>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</si>
  <si>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</si>
  <si>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</si>
  <si>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</si>
  <si>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</si>
  <si>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</si>
  <si>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</si>
  <si>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</si>
  <si>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</si>
  <si>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</si>
  <si>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</si>
  <si>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</si>
  <si>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</si>
  <si>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</si>
  <si>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</si>
  <si>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</si>
  <si>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</si>
  <si>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</si>
  <si>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</si>
  <si>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</si>
  <si>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</si>
  <si>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</si>
  <si>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</si>
  <si>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</si>
  <si>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</si>
  <si>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</si>
  <si>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</si>
  <si>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</si>
  <si>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</si>
  <si>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</si>
  <si>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</si>
  <si>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</si>
  <si>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</si>
  <si>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</si>
  <si>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</si>
  <si>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</si>
  <si>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</si>
  <si>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</si>
  <si>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</si>
  <si>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</si>
  <si>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</si>
  <si>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</si>
  <si>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</si>
  <si>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</si>
  <si>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</si>
  <si>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</si>
  <si>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</si>
  <si>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</si>
  <si>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</si>
  <si>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</si>
  <si>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</si>
  <si>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</si>
  <si>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</si>
  <si>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</si>
  <si>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</si>
  <si>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</si>
  <si>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</si>
  <si>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</si>
  <si>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</si>
  <si>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</si>
  <si>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</si>
  <si>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</si>
  <si>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</si>
  <si>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</si>
  <si>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</si>
  <si>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</si>
  <si>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</si>
  <si>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</si>
  <si>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</si>
  <si>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</si>
  <si>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</si>
  <si>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</si>
  <si>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</si>
  <si>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</si>
  <si>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</si>
  <si>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</si>
  <si>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</si>
  <si>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</si>
  <si>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</si>
  <si>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</si>
  <si>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</si>
  <si>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</si>
  <si>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</si>
  <si>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</si>
  <si>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</si>
  <si>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</si>
  <si>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</si>
  <si>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</si>
  <si>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</si>
  <si>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</si>
  <si>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</si>
  <si>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</si>
  <si>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2018 года</t>
  </si>
  <si>
    <t>Кассовое исполнение                                                               за 1 квартал                                                                           2019 года</t>
  </si>
  <si>
    <t>Темп роста 2019 к соответствующему периоду 2018, %</t>
  </si>
  <si>
    <t xml:space="preserve">Сведения об исполнении  бюджета "муниципального образования  Трубчевский муниципальный район" за 1 квартал 2019 года по расходам в разрезе разделов и подразделов классификации расходов бюджета </t>
  </si>
  <si>
    <t>Уточненные плановые  назначения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</si>
</sst>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L6" sqref="L6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112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109</v>
      </c>
      <c r="D4" s="31" t="s">
        <v>113</v>
      </c>
      <c r="E4" s="32" t="s">
        <v>3</v>
      </c>
      <c r="F4" s="32"/>
      <c r="G4" s="32" t="s">
        <v>110</v>
      </c>
      <c r="H4" s="32"/>
      <c r="I4" s="32" t="s">
        <v>4</v>
      </c>
      <c r="J4" s="33" t="s">
        <v>111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v>13526308.890000001</v>
      </c>
      <c r="D7" s="21">
        <f>D8+D9+D10+D11+D12+D14+D15+D13</f>
        <v>63524486.950000003</v>
      </c>
      <c r="E7" s="21">
        <f>SUM(E8:E15)</f>
        <v>0</v>
      </c>
      <c r="F7" s="21">
        <f>SUM(F8:F15)</f>
        <v>0</v>
      </c>
      <c r="G7" s="21">
        <f>G8+G9+G10+G11+G12+G14+G15</f>
        <v>13639354.529999999</v>
      </c>
      <c r="H7" s="21" t="s">
        <v>7</v>
      </c>
      <c r="I7" s="22">
        <f t="shared" ref="I7:I15" si="0">G7/D7*100</f>
        <v>21.471018791124607</v>
      </c>
      <c r="J7" s="22">
        <f>G7/C7*100</f>
        <v>100.83574640294938</v>
      </c>
    </row>
    <row r="8" spans="1:12" ht="46.5" customHeight="1" x14ac:dyDescent="0.25">
      <c r="A8" s="7" t="s">
        <v>8</v>
      </c>
      <c r="B8" s="8" t="s">
        <v>9</v>
      </c>
      <c r="C8" s="23">
        <v>326538.25</v>
      </c>
      <c r="D8" s="23">
        <v>1145000</v>
      </c>
      <c r="E8" s="23"/>
      <c r="F8" s="23"/>
      <c r="G8" s="23">
        <v>164802.48000000001</v>
      </c>
      <c r="H8" s="23" t="s">
        <v>7</v>
      </c>
      <c r="I8" s="24">
        <f t="shared" si="0"/>
        <v>14.393229694323145</v>
      </c>
      <c r="J8" s="24">
        <f>G8/C8*100</f>
        <v>50.469578985004063</v>
      </c>
    </row>
    <row r="9" spans="1:12" ht="66.75" customHeight="1" x14ac:dyDescent="0.25">
      <c r="A9" s="7" t="s">
        <v>10</v>
      </c>
      <c r="B9" s="8" t="s">
        <v>11</v>
      </c>
      <c r="C9" s="23">
        <v>190102.18</v>
      </c>
      <c r="D9" s="23">
        <v>1056350</v>
      </c>
      <c r="E9" s="23"/>
      <c r="F9" s="23"/>
      <c r="G9" s="23">
        <v>269324.25</v>
      </c>
      <c r="H9" s="23" t="s">
        <v>7</v>
      </c>
      <c r="I9" s="24">
        <f t="shared" si="0"/>
        <v>25.495740048279451</v>
      </c>
      <c r="J9" s="24">
        <f t="shared" ref="J9:J55" si="1">G9/C9*100</f>
        <v>141.67341479198188</v>
      </c>
    </row>
    <row r="10" spans="1:12" ht="60.75" customHeight="1" x14ac:dyDescent="0.25">
      <c r="A10" s="7" t="s">
        <v>12</v>
      </c>
      <c r="B10" s="8" t="s">
        <v>13</v>
      </c>
      <c r="C10" s="23">
        <v>5140883.92</v>
      </c>
      <c r="D10" s="23">
        <v>24210965</v>
      </c>
      <c r="E10" s="23"/>
      <c r="F10" s="23"/>
      <c r="G10" s="23">
        <v>5368540.63</v>
      </c>
      <c r="H10" s="23" t="s">
        <v>7</v>
      </c>
      <c r="I10" s="24">
        <f t="shared" si="0"/>
        <v>22.17400516666725</v>
      </c>
      <c r="J10" s="24">
        <f t="shared" si="1"/>
        <v>104.42835733198193</v>
      </c>
    </row>
    <row r="11" spans="1:12" ht="21" customHeight="1" x14ac:dyDescent="0.25">
      <c r="A11" s="7" t="s">
        <v>14</v>
      </c>
      <c r="B11" s="8" t="s">
        <v>15</v>
      </c>
      <c r="C11" s="23">
        <v>82920</v>
      </c>
      <c r="D11" s="23">
        <v>9960</v>
      </c>
      <c r="E11" s="23"/>
      <c r="F11" s="23"/>
      <c r="G11" s="23"/>
      <c r="H11" s="23" t="s">
        <v>7</v>
      </c>
      <c r="I11" s="24">
        <f t="shared" si="0"/>
        <v>0</v>
      </c>
      <c r="J11" s="24">
        <f t="shared" si="1"/>
        <v>0</v>
      </c>
    </row>
    <row r="12" spans="1:12" ht="58.5" customHeight="1" x14ac:dyDescent="0.25">
      <c r="A12" s="7" t="s">
        <v>16</v>
      </c>
      <c r="B12" s="8" t="s">
        <v>17</v>
      </c>
      <c r="C12" s="23">
        <v>1722899.9</v>
      </c>
      <c r="D12" s="23">
        <v>6741965.9500000002</v>
      </c>
      <c r="E12" s="23"/>
      <c r="F12" s="23"/>
      <c r="G12" s="23">
        <v>1255222.1000000001</v>
      </c>
      <c r="H12" s="23" t="s">
        <v>7</v>
      </c>
      <c r="I12" s="24">
        <f t="shared" si="0"/>
        <v>18.618042709040974</v>
      </c>
      <c r="J12" s="24">
        <f t="shared" si="1"/>
        <v>72.855196056369849</v>
      </c>
    </row>
    <row r="13" spans="1:12" ht="35.25" customHeight="1" x14ac:dyDescent="0.25">
      <c r="A13" s="7" t="s">
        <v>95</v>
      </c>
      <c r="B13" s="8" t="s">
        <v>94</v>
      </c>
      <c r="C13" s="23"/>
      <c r="D13" s="23">
        <v>300000</v>
      </c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3">
        <v>0</v>
      </c>
      <c r="D14" s="23">
        <v>147000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6062964.6399999997</v>
      </c>
      <c r="D15" s="23">
        <v>29913246</v>
      </c>
      <c r="E15" s="23"/>
      <c r="F15" s="23"/>
      <c r="G15" s="23">
        <v>6581465.0700000003</v>
      </c>
      <c r="H15" s="23" t="s">
        <v>7</v>
      </c>
      <c r="I15" s="24">
        <f t="shared" si="0"/>
        <v>22.001841826192987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v>231996.25</v>
      </c>
      <c r="D16" s="21">
        <f t="shared" ref="D16:H16" si="2">D17</f>
        <v>1149925</v>
      </c>
      <c r="E16" s="21">
        <f t="shared" si="2"/>
        <v>0</v>
      </c>
      <c r="F16" s="21">
        <f t="shared" si="2"/>
        <v>0</v>
      </c>
      <c r="G16" s="21">
        <f t="shared" si="2"/>
        <v>287481.25</v>
      </c>
      <c r="H16" s="21" t="str">
        <f t="shared" si="2"/>
        <v>-</v>
      </c>
      <c r="I16" s="22">
        <f>G16/D16*100</f>
        <v>25</v>
      </c>
      <c r="J16" s="22">
        <f t="shared" si="1"/>
        <v>123.91633485455044</v>
      </c>
    </row>
    <row r="17" spans="1:10" ht="15.75" x14ac:dyDescent="0.25">
      <c r="A17" s="7" t="s">
        <v>24</v>
      </c>
      <c r="B17" s="8" t="s">
        <v>25</v>
      </c>
      <c r="C17" s="23">
        <v>231996.25</v>
      </c>
      <c r="D17" s="23">
        <v>1149925</v>
      </c>
      <c r="E17" s="23"/>
      <c r="F17" s="23"/>
      <c r="G17" s="23">
        <v>287481.25</v>
      </c>
      <c r="H17" s="23" t="s">
        <v>7</v>
      </c>
      <c r="I17" s="24">
        <f t="shared" ref="I17:I55" si="3">G17/D17*100</f>
        <v>25</v>
      </c>
      <c r="J17" s="24">
        <f t="shared" si="1"/>
        <v>123.91633485455044</v>
      </c>
    </row>
    <row r="18" spans="1:10" ht="47.25" x14ac:dyDescent="0.25">
      <c r="A18" s="5" t="s">
        <v>26</v>
      </c>
      <c r="B18" s="6" t="s">
        <v>27</v>
      </c>
      <c r="C18" s="21">
        <v>1753482.67</v>
      </c>
      <c r="D18" s="21">
        <f t="shared" ref="D18:G18" si="4">D19+D20</f>
        <v>9820272</v>
      </c>
      <c r="E18" s="21">
        <f t="shared" si="4"/>
        <v>0</v>
      </c>
      <c r="F18" s="21">
        <f t="shared" si="4"/>
        <v>0</v>
      </c>
      <c r="G18" s="21">
        <f t="shared" si="4"/>
        <v>2041684.8399999999</v>
      </c>
      <c r="H18" s="21" t="s">
        <v>7</v>
      </c>
      <c r="I18" s="22">
        <f t="shared" si="3"/>
        <v>20.790512116161345</v>
      </c>
      <c r="J18" s="22">
        <f t="shared" si="1"/>
        <v>116.43598621935625</v>
      </c>
    </row>
    <row r="19" spans="1:10" ht="63" x14ac:dyDescent="0.25">
      <c r="A19" s="7" t="s">
        <v>28</v>
      </c>
      <c r="B19" s="8" t="s">
        <v>29</v>
      </c>
      <c r="C19" s="23">
        <v>514931.1</v>
      </c>
      <c r="D19" s="23">
        <v>3320272</v>
      </c>
      <c r="E19" s="23"/>
      <c r="F19" s="23"/>
      <c r="G19" s="23">
        <v>588901.31999999995</v>
      </c>
      <c r="H19" s="23" t="s">
        <v>7</v>
      </c>
      <c r="I19" s="24">
        <f t="shared" si="3"/>
        <v>17.736538452271379</v>
      </c>
      <c r="J19" s="24">
        <f t="shared" si="1"/>
        <v>114.36507136585846</v>
      </c>
    </row>
    <row r="20" spans="1:10" ht="15.75" x14ac:dyDescent="0.25">
      <c r="A20" s="7" t="s">
        <v>30</v>
      </c>
      <c r="B20" s="8" t="s">
        <v>31</v>
      </c>
      <c r="C20" s="23">
        <v>1238551.57</v>
      </c>
      <c r="D20" s="23">
        <v>6500000</v>
      </c>
      <c r="E20" s="23"/>
      <c r="F20" s="23"/>
      <c r="G20" s="23">
        <v>1452783.52</v>
      </c>
      <c r="H20" s="23" t="s">
        <v>7</v>
      </c>
      <c r="I20" s="24">
        <f t="shared" si="3"/>
        <v>22.350515692307692</v>
      </c>
      <c r="J20" s="24">
        <f t="shared" si="1"/>
        <v>117.29697456198775</v>
      </c>
    </row>
    <row r="21" spans="1:10" ht="15.75" x14ac:dyDescent="0.25">
      <c r="A21" s="5" t="s">
        <v>32</v>
      </c>
      <c r="B21" s="6" t="s">
        <v>33</v>
      </c>
      <c r="C21" s="21">
        <v>3024034.98</v>
      </c>
      <c r="D21" s="21">
        <f>D22+D23+D24+D25+D26</f>
        <v>40299950.269999996</v>
      </c>
      <c r="E21" s="21">
        <f>SUM(E22:E26)</f>
        <v>0</v>
      </c>
      <c r="F21" s="21">
        <f>SUM(F22:F26)</f>
        <v>0</v>
      </c>
      <c r="G21" s="21">
        <f>G22+G23+G24+G25+G26</f>
        <v>3700428.43</v>
      </c>
      <c r="H21" s="21" t="s">
        <v>7</v>
      </c>
      <c r="I21" s="22">
        <f t="shared" si="3"/>
        <v>9.1822158717517457</v>
      </c>
      <c r="J21" s="22">
        <f t="shared" si="1"/>
        <v>122.36724953492437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76560</v>
      </c>
      <c r="D23" s="23">
        <v>154000</v>
      </c>
      <c r="E23" s="23"/>
      <c r="F23" s="23"/>
      <c r="G23" s="23">
        <v>76560</v>
      </c>
      <c r="H23" s="23" t="s">
        <v>7</v>
      </c>
      <c r="I23" s="24">
        <f t="shared" si="3"/>
        <v>49.714285714285715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700000</v>
      </c>
      <c r="D24" s="23">
        <v>4200000</v>
      </c>
      <c r="E24" s="23"/>
      <c r="F24" s="23"/>
      <c r="G24" s="23">
        <v>700000</v>
      </c>
      <c r="H24" s="23" t="s">
        <v>7</v>
      </c>
      <c r="I24" s="24">
        <f t="shared" si="3"/>
        <v>16.666666666666664</v>
      </c>
      <c r="J24" s="24">
        <f t="shared" si="1"/>
        <v>100</v>
      </c>
    </row>
    <row r="25" spans="1:10" ht="15.75" x14ac:dyDescent="0.25">
      <c r="A25" s="7" t="s">
        <v>40</v>
      </c>
      <c r="B25" s="8" t="s">
        <v>41</v>
      </c>
      <c r="C25" s="23">
        <v>2206484.3199999998</v>
      </c>
      <c r="D25" s="23">
        <v>35612850.969999999</v>
      </c>
      <c r="E25" s="23"/>
      <c r="F25" s="23"/>
      <c r="G25" s="23">
        <v>2882877.77</v>
      </c>
      <c r="H25" s="23" t="s">
        <v>7</v>
      </c>
      <c r="I25" s="24">
        <f t="shared" si="3"/>
        <v>8.0950490945768845</v>
      </c>
      <c r="J25" s="24">
        <f t="shared" si="1"/>
        <v>130.65480429065548</v>
      </c>
    </row>
    <row r="26" spans="1:10" ht="31.5" x14ac:dyDescent="0.25">
      <c r="A26" s="7" t="s">
        <v>42</v>
      </c>
      <c r="B26" s="8" t="s">
        <v>43</v>
      </c>
      <c r="C26" s="23">
        <v>40990.660000000003</v>
      </c>
      <c r="D26" s="23">
        <v>254544</v>
      </c>
      <c r="E26" s="23"/>
      <c r="F26" s="23"/>
      <c r="G26" s="23">
        <v>40990.660000000003</v>
      </c>
      <c r="H26" s="23" t="s">
        <v>7</v>
      </c>
      <c r="I26" s="24">
        <f t="shared" si="3"/>
        <v>16.103565591803385</v>
      </c>
      <c r="J26" s="24">
        <f t="shared" si="1"/>
        <v>100</v>
      </c>
    </row>
    <row r="27" spans="1:10" ht="31.5" x14ac:dyDescent="0.25">
      <c r="A27" s="5" t="s">
        <v>44</v>
      </c>
      <c r="B27" s="6" t="s">
        <v>45</v>
      </c>
      <c r="C27" s="21">
        <v>3294361.5199999996</v>
      </c>
      <c r="D27" s="21">
        <f>D28+D29+D30</f>
        <v>117612664.69</v>
      </c>
      <c r="E27" s="21">
        <f>E28+E29+E30</f>
        <v>0</v>
      </c>
      <c r="F27" s="21">
        <f>F28+F29+F30</f>
        <v>0</v>
      </c>
      <c r="G27" s="21">
        <f>G28+G29+G30</f>
        <v>2875370.77</v>
      </c>
      <c r="H27" s="21" t="s">
        <v>7</v>
      </c>
      <c r="I27" s="22">
        <f t="shared" si="3"/>
        <v>2.4447798862297847</v>
      </c>
      <c r="J27" s="22">
        <f t="shared" si="1"/>
        <v>87.281579527434516</v>
      </c>
    </row>
    <row r="28" spans="1:10" ht="15.75" x14ac:dyDescent="0.25">
      <c r="A28" s="7" t="s">
        <v>46</v>
      </c>
      <c r="B28" s="8" t="s">
        <v>47</v>
      </c>
      <c r="C28" s="23">
        <v>2035.83</v>
      </c>
      <c r="D28" s="23">
        <v>27000</v>
      </c>
      <c r="E28" s="23"/>
      <c r="F28" s="23"/>
      <c r="G28" s="23">
        <v>5189.7</v>
      </c>
      <c r="H28" s="23" t="s">
        <v>7</v>
      </c>
      <c r="I28" s="24">
        <f t="shared" si="3"/>
        <v>19.22111111111111</v>
      </c>
      <c r="J28" s="24">
        <f t="shared" si="1"/>
        <v>254.91814149511504</v>
      </c>
    </row>
    <row r="29" spans="1:10" ht="15.75" x14ac:dyDescent="0.25">
      <c r="A29" s="7" t="s">
        <v>48</v>
      </c>
      <c r="B29" s="8" t="s">
        <v>49</v>
      </c>
      <c r="C29" s="23">
        <v>444966.16</v>
      </c>
      <c r="D29" s="23">
        <v>107387181</v>
      </c>
      <c r="E29" s="23"/>
      <c r="F29" s="23"/>
      <c r="G29" s="23">
        <v>29615.41</v>
      </c>
      <c r="H29" s="23" t="s">
        <v>7</v>
      </c>
      <c r="I29" s="24">
        <f t="shared" si="3"/>
        <v>2.7578161307726289E-2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2847359.53</v>
      </c>
      <c r="D30" s="23">
        <v>10198483.689999999</v>
      </c>
      <c r="E30" s="23"/>
      <c r="F30" s="23"/>
      <c r="G30" s="23">
        <v>2840565.66</v>
      </c>
      <c r="H30" s="23" t="s">
        <v>7</v>
      </c>
      <c r="I30" s="24">
        <f t="shared" si="3"/>
        <v>27.852823481840566</v>
      </c>
      <c r="J30" s="24">
        <f t="shared" si="1"/>
        <v>99.761397535912877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v>51650944.390000001</v>
      </c>
      <c r="D32" s="21">
        <f>SUM(D33:D37)</f>
        <v>254277948.40000001</v>
      </c>
      <c r="E32" s="21">
        <f>SUM(E33:E37)</f>
        <v>0</v>
      </c>
      <c r="F32" s="21">
        <f>SUM(F33:F37)</f>
        <v>0</v>
      </c>
      <c r="G32" s="21">
        <f>SUM(G33:G37)</f>
        <v>56357918.700000003</v>
      </c>
      <c r="H32" s="21" t="s">
        <v>7</v>
      </c>
      <c r="I32" s="22">
        <f t="shared" si="3"/>
        <v>22.163903340664206</v>
      </c>
      <c r="J32" s="22">
        <f t="shared" si="1"/>
        <v>109.1130459773574</v>
      </c>
    </row>
    <row r="33" spans="1:10" ht="15.75" x14ac:dyDescent="0.25">
      <c r="A33" s="7" t="s">
        <v>54</v>
      </c>
      <c r="B33" s="8" t="s">
        <v>55</v>
      </c>
      <c r="C33" s="23">
        <v>14546680.949999999</v>
      </c>
      <c r="D33" s="23">
        <v>71497609</v>
      </c>
      <c r="E33" s="23"/>
      <c r="F33" s="23"/>
      <c r="G33" s="23">
        <v>15701650.289999999</v>
      </c>
      <c r="H33" s="23" t="s">
        <v>7</v>
      </c>
      <c r="I33" s="24">
        <f t="shared" si="3"/>
        <v>21.961084446893882</v>
      </c>
      <c r="J33" s="24">
        <f t="shared" si="1"/>
        <v>107.93974477043851</v>
      </c>
    </row>
    <row r="34" spans="1:10" ht="15.75" x14ac:dyDescent="0.25">
      <c r="A34" s="7" t="s">
        <v>56</v>
      </c>
      <c r="B34" s="8" t="s">
        <v>57</v>
      </c>
      <c r="C34" s="23">
        <v>27761168.07</v>
      </c>
      <c r="D34" s="23">
        <v>139384835.40000001</v>
      </c>
      <c r="E34" s="23"/>
      <c r="F34" s="23"/>
      <c r="G34" s="23">
        <v>31134457.57</v>
      </c>
      <c r="H34" s="23" t="s">
        <v>7</v>
      </c>
      <c r="I34" s="24">
        <f t="shared" si="3"/>
        <v>22.337047987072488</v>
      </c>
      <c r="J34" s="24">
        <f t="shared" si="1"/>
        <v>112.15110794867932</v>
      </c>
    </row>
    <row r="35" spans="1:10" ht="15.75" x14ac:dyDescent="0.25">
      <c r="A35" s="7" t="s">
        <v>92</v>
      </c>
      <c r="B35" s="8" t="s">
        <v>93</v>
      </c>
      <c r="C35" s="23">
        <v>5217173.24</v>
      </c>
      <c r="D35" s="23">
        <v>25436522</v>
      </c>
      <c r="E35" s="23"/>
      <c r="F35" s="23"/>
      <c r="G35" s="23">
        <v>5627078.21</v>
      </c>
      <c r="H35" s="23"/>
      <c r="I35" s="24">
        <f t="shared" si="3"/>
        <v>22.122042510371504</v>
      </c>
      <c r="J35" s="24">
        <f t="shared" si="1"/>
        <v>107.85684030687852</v>
      </c>
    </row>
    <row r="36" spans="1:10" ht="15.75" x14ac:dyDescent="0.25">
      <c r="A36" s="7" t="s">
        <v>58</v>
      </c>
      <c r="B36" s="8" t="s">
        <v>59</v>
      </c>
      <c r="C36" s="23">
        <v>0</v>
      </c>
      <c r="D36" s="23">
        <v>50000</v>
      </c>
      <c r="E36" s="23"/>
      <c r="F36" s="23"/>
      <c r="G36" s="23">
        <v>14599.5</v>
      </c>
      <c r="H36" s="23" t="s">
        <v>7</v>
      </c>
      <c r="I36" s="24">
        <f t="shared" si="3"/>
        <v>29.199000000000002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4125922.13</v>
      </c>
      <c r="D37" s="23">
        <v>17908982</v>
      </c>
      <c r="E37" s="23"/>
      <c r="F37" s="23"/>
      <c r="G37" s="23">
        <v>3880133.13</v>
      </c>
      <c r="H37" s="23" t="s">
        <v>7</v>
      </c>
      <c r="I37" s="24">
        <f t="shared" si="3"/>
        <v>21.665849739532934</v>
      </c>
      <c r="J37" s="24">
        <f t="shared" si="1"/>
        <v>94.04281049773472</v>
      </c>
    </row>
    <row r="38" spans="1:10" ht="15.75" x14ac:dyDescent="0.25">
      <c r="A38" s="5" t="s">
        <v>62</v>
      </c>
      <c r="B38" s="6" t="s">
        <v>63</v>
      </c>
      <c r="C38" s="21">
        <v>8367489.5199999996</v>
      </c>
      <c r="D38" s="21">
        <f>D39+D40</f>
        <v>41450858</v>
      </c>
      <c r="E38" s="21">
        <f>E39+E40</f>
        <v>0</v>
      </c>
      <c r="F38" s="21">
        <f>F39+F40</f>
        <v>0</v>
      </c>
      <c r="G38" s="21">
        <f>G39+G40</f>
        <v>8412277.4399999995</v>
      </c>
      <c r="H38" s="21" t="s">
        <v>7</v>
      </c>
      <c r="I38" s="22">
        <f t="shared" si="3"/>
        <v>20.294579764790395</v>
      </c>
      <c r="J38" s="22">
        <f t="shared" si="1"/>
        <v>100.53526114246031</v>
      </c>
    </row>
    <row r="39" spans="1:10" ht="15" customHeight="1" x14ac:dyDescent="0.25">
      <c r="A39" s="7" t="s">
        <v>64</v>
      </c>
      <c r="B39" s="8" t="s">
        <v>65</v>
      </c>
      <c r="C39" s="23">
        <v>8367489.5199999996</v>
      </c>
      <c r="D39" s="23">
        <v>41450858</v>
      </c>
      <c r="E39" s="23"/>
      <c r="F39" s="23"/>
      <c r="G39" s="23">
        <v>8412277.4399999995</v>
      </c>
      <c r="H39" s="23" t="s">
        <v>7</v>
      </c>
      <c r="I39" s="24">
        <f t="shared" si="3"/>
        <v>20.294579764790395</v>
      </c>
      <c r="J39" s="24">
        <f t="shared" si="1"/>
        <v>100.53526114246031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3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v>3292745.4800000004</v>
      </c>
      <c r="D41" s="21">
        <f>D42+D43+D44+D45</f>
        <v>30632563.68</v>
      </c>
      <c r="E41" s="21">
        <f>SUM(E42:E45)</f>
        <v>0</v>
      </c>
      <c r="F41" s="21">
        <f>SUM(F42:F45)</f>
        <v>0</v>
      </c>
      <c r="G41" s="21">
        <f>G42+G43+G44+G45</f>
        <v>3129848.4000000004</v>
      </c>
      <c r="H41" s="21" t="s">
        <v>7</v>
      </c>
      <c r="I41" s="22">
        <f t="shared" si="3"/>
        <v>10.217389679478503</v>
      </c>
      <c r="J41" s="22">
        <f t="shared" si="1"/>
        <v>95.052849332284254</v>
      </c>
    </row>
    <row r="42" spans="1:10" ht="15.75" x14ac:dyDescent="0.25">
      <c r="A42" s="7" t="s">
        <v>70</v>
      </c>
      <c r="B42" s="8" t="s">
        <v>71</v>
      </c>
      <c r="C42" s="23">
        <v>1054467.02</v>
      </c>
      <c r="D42" s="23">
        <v>6295000</v>
      </c>
      <c r="E42" s="23"/>
      <c r="F42" s="23"/>
      <c r="G42" s="23">
        <v>1029649.52</v>
      </c>
      <c r="H42" s="23" t="s">
        <v>7</v>
      </c>
      <c r="I42" s="24">
        <f t="shared" si="3"/>
        <v>16.356624622716442</v>
      </c>
      <c r="J42" s="24">
        <f t="shared" si="1"/>
        <v>97.646441327297268</v>
      </c>
    </row>
    <row r="43" spans="1:10" ht="15.75" x14ac:dyDescent="0.25">
      <c r="A43" s="7" t="s">
        <v>72</v>
      </c>
      <c r="B43" s="8" t="s">
        <v>73</v>
      </c>
      <c r="C43" s="23">
        <v>63600</v>
      </c>
      <c r="D43" s="23">
        <v>131400</v>
      </c>
      <c r="E43" s="23"/>
      <c r="F43" s="23"/>
      <c r="G43" s="23">
        <v>18500</v>
      </c>
      <c r="H43" s="23" t="s">
        <v>7</v>
      </c>
      <c r="I43" s="24">
        <f t="shared" si="3"/>
        <v>14.079147640791476</v>
      </c>
      <c r="J43" s="24">
        <f t="shared" si="1"/>
        <v>29.088050314465409</v>
      </c>
    </row>
    <row r="44" spans="1:10" ht="15.75" x14ac:dyDescent="0.25">
      <c r="A44" s="7" t="s">
        <v>74</v>
      </c>
      <c r="B44" s="8" t="s">
        <v>75</v>
      </c>
      <c r="C44" s="23">
        <v>1865643.47</v>
      </c>
      <c r="D44" s="23">
        <v>22344844.68</v>
      </c>
      <c r="E44" s="23"/>
      <c r="F44" s="23"/>
      <c r="G44" s="23">
        <v>1753513.1</v>
      </c>
      <c r="H44" s="23" t="s">
        <v>7</v>
      </c>
      <c r="I44" s="24">
        <f t="shared" si="3"/>
        <v>7.8475063269045737</v>
      </c>
      <c r="J44" s="24">
        <f t="shared" si="1"/>
        <v>93.989721412312505</v>
      </c>
    </row>
    <row r="45" spans="1:10" ht="31.5" x14ac:dyDescent="0.25">
      <c r="A45" s="7" t="s">
        <v>76</v>
      </c>
      <c r="B45" s="8" t="s">
        <v>77</v>
      </c>
      <c r="C45" s="23">
        <v>309034.99</v>
      </c>
      <c r="D45" s="23">
        <v>1861319</v>
      </c>
      <c r="E45" s="23"/>
      <c r="F45" s="23"/>
      <c r="G45" s="23">
        <v>328185.78000000003</v>
      </c>
      <c r="H45" s="23" t="s">
        <v>7</v>
      </c>
      <c r="I45" s="24">
        <f t="shared" si="3"/>
        <v>17.631893297172599</v>
      </c>
      <c r="J45" s="24">
        <f t="shared" si="1"/>
        <v>106.19696494561992</v>
      </c>
    </row>
    <row r="46" spans="1:10" ht="15.75" x14ac:dyDescent="0.25">
      <c r="A46" s="5" t="s">
        <v>78</v>
      </c>
      <c r="B46" s="6" t="s">
        <v>79</v>
      </c>
      <c r="C46" s="21">
        <v>4299954.3600000003</v>
      </c>
      <c r="D46" s="21">
        <f>D47+D48</f>
        <v>12286200</v>
      </c>
      <c r="E46" s="21">
        <f>SUM(E48:E48)</f>
        <v>0</v>
      </c>
      <c r="F46" s="21">
        <f>SUM(F48:F48)</f>
        <v>0</v>
      </c>
      <c r="G46" s="21">
        <f>G47</f>
        <v>3389326.59</v>
      </c>
      <c r="H46" s="21" t="s">
        <v>7</v>
      </c>
      <c r="I46" s="22">
        <f t="shared" si="3"/>
        <v>27.586451384480149</v>
      </c>
      <c r="J46" s="22">
        <f t="shared" si="1"/>
        <v>78.822385221781744</v>
      </c>
    </row>
    <row r="47" spans="1:10" ht="13.5" customHeight="1" x14ac:dyDescent="0.25">
      <c r="A47" s="7" t="s">
        <v>97</v>
      </c>
      <c r="B47" s="6" t="s">
        <v>96</v>
      </c>
      <c r="C47" s="23">
        <v>4299954.3600000003</v>
      </c>
      <c r="D47" s="23">
        <v>12286200</v>
      </c>
      <c r="E47" s="23"/>
      <c r="F47" s="23"/>
      <c r="G47" s="23">
        <v>3389326.59</v>
      </c>
      <c r="H47" s="21"/>
      <c r="I47" s="24">
        <f t="shared" ref="I47:I50" si="5">G47/D47*100</f>
        <v>27.586451384480149</v>
      </c>
      <c r="J47" s="24">
        <f t="shared" ref="J47:J50" si="6">G47/C47*100</f>
        <v>78.822385221781744</v>
      </c>
    </row>
    <row r="48" spans="1:10" ht="25.5" hidden="1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v>156205.48000000001</v>
      </c>
      <c r="D49" s="21">
        <f>SUM(D50:D50)</f>
        <v>602643.85</v>
      </c>
      <c r="E49" s="23"/>
      <c r="F49" s="23"/>
      <c r="G49" s="21">
        <f>SUM(G50:G50)</f>
        <v>150410.96</v>
      </c>
      <c r="H49" s="23"/>
      <c r="I49" s="24">
        <f t="shared" si="5"/>
        <v>24.958515713717148</v>
      </c>
      <c r="J49" s="24">
        <f t="shared" si="6"/>
        <v>96.290450245407513</v>
      </c>
    </row>
    <row r="50" spans="1:10" ht="17.25" customHeight="1" x14ac:dyDescent="0.25">
      <c r="A50" s="7" t="s">
        <v>100</v>
      </c>
      <c r="B50" s="8" t="s">
        <v>101</v>
      </c>
      <c r="C50" s="23">
        <v>156205.48000000001</v>
      </c>
      <c r="D50" s="23">
        <v>602643.85</v>
      </c>
      <c r="E50" s="23"/>
      <c r="F50" s="23"/>
      <c r="G50" s="23">
        <v>150410.96</v>
      </c>
      <c r="H50" s="23"/>
      <c r="I50" s="24">
        <f t="shared" si="5"/>
        <v>24.958515713717148</v>
      </c>
      <c r="J50" s="24">
        <f t="shared" si="6"/>
        <v>96.290450245407513</v>
      </c>
    </row>
    <row r="51" spans="1:10" ht="62.25" customHeight="1" x14ac:dyDescent="0.25">
      <c r="A51" s="5" t="s">
        <v>82</v>
      </c>
      <c r="B51" s="6" t="s">
        <v>83</v>
      </c>
      <c r="C51" s="21">
        <v>2297880</v>
      </c>
      <c r="D51" s="21">
        <f>D52+D54+D53</f>
        <v>6572000</v>
      </c>
      <c r="E51" s="21">
        <f t="shared" ref="E51:F51" si="7">E52+E54</f>
        <v>0</v>
      </c>
      <c r="F51" s="21">
        <f t="shared" si="7"/>
        <v>0</v>
      </c>
      <c r="G51" s="21">
        <f>G52+G54+G53</f>
        <v>1666899</v>
      </c>
      <c r="H51" s="21" t="s">
        <v>7</v>
      </c>
      <c r="I51" s="24">
        <f t="shared" si="3"/>
        <v>25.363648813146682</v>
      </c>
      <c r="J51" s="22">
        <f t="shared" si="1"/>
        <v>72.540733197556008</v>
      </c>
    </row>
    <row r="52" spans="1:10" ht="32.25" customHeight="1" x14ac:dyDescent="0.25">
      <c r="A52" s="7" t="s">
        <v>84</v>
      </c>
      <c r="B52" s="8" t="s">
        <v>85</v>
      </c>
      <c r="C52" s="23">
        <v>340500</v>
      </c>
      <c r="D52" s="23">
        <v>1372000</v>
      </c>
      <c r="E52" s="23"/>
      <c r="F52" s="23"/>
      <c r="G52" s="23">
        <v>338169</v>
      </c>
      <c r="H52" s="23" t="s">
        <v>7</v>
      </c>
      <c r="I52" s="24">
        <f t="shared" si="3"/>
        <v>24.647886297376093</v>
      </c>
      <c r="J52" s="24">
        <f t="shared" si="1"/>
        <v>99.315418502202647</v>
      </c>
    </row>
    <row r="53" spans="1:10" ht="27" customHeight="1" x14ac:dyDescent="0.25">
      <c r="A53" s="7" t="s">
        <v>86</v>
      </c>
      <c r="B53" s="8" t="s">
        <v>87</v>
      </c>
      <c r="C53" s="23"/>
      <c r="D53" s="23">
        <v>5200000</v>
      </c>
      <c r="E53" s="23"/>
      <c r="F53" s="23"/>
      <c r="G53" s="23">
        <v>1328730</v>
      </c>
      <c r="H53" s="23" t="s">
        <v>7</v>
      </c>
      <c r="I53" s="24"/>
      <c r="J53" s="24" t="e">
        <f t="shared" si="1"/>
        <v>#DIV/0!</v>
      </c>
    </row>
    <row r="54" spans="1:10" ht="34.5" customHeight="1" x14ac:dyDescent="0.25">
      <c r="A54" s="7" t="s">
        <v>88</v>
      </c>
      <c r="B54" s="8" t="s">
        <v>89</v>
      </c>
      <c r="C54" s="23">
        <v>1957380</v>
      </c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>
        <f t="shared" si="1"/>
        <v>0</v>
      </c>
    </row>
    <row r="55" spans="1:10" ht="26.25" customHeight="1" x14ac:dyDescent="0.25">
      <c r="A55" s="27" t="s">
        <v>90</v>
      </c>
      <c r="B55" s="28"/>
      <c r="C55" s="21">
        <v>91895403.540000007</v>
      </c>
      <c r="D55" s="21">
        <f>D7+D16+D18+D21+D27+D32+D38+D41+D46+D49+D51+D31</f>
        <v>578229512.84000003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95651000.910000011</v>
      </c>
      <c r="H55" s="25"/>
      <c r="I55" s="22">
        <f t="shared" si="3"/>
        <v>16.542047540985212</v>
      </c>
      <c r="J55" s="22">
        <f t="shared" si="1"/>
        <v>104.08681743082533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2019-04-25T09:54:44Z</dcterms:modified>
</cp:coreProperties>
</file>