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I53" i="2" l="1"/>
  <c r="G21" i="2" l="1"/>
  <c r="G51" i="2"/>
  <c r="F51" i="2"/>
  <c r="E51" i="2"/>
  <c r="D51" i="2"/>
  <c r="C51" i="2"/>
  <c r="G49" i="2"/>
  <c r="F49" i="2"/>
  <c r="E49" i="2"/>
  <c r="D49" i="2"/>
  <c r="G46" i="2"/>
  <c r="F46" i="2"/>
  <c r="E46" i="2"/>
  <c r="D46" i="2"/>
  <c r="C49" i="2"/>
  <c r="C46" i="2"/>
  <c r="C41" i="2"/>
  <c r="G38" i="2"/>
  <c r="F38" i="2"/>
  <c r="E38" i="2"/>
  <c r="D38" i="2"/>
  <c r="C38" i="2"/>
  <c r="G32" i="2"/>
  <c r="F32" i="2"/>
  <c r="E32" i="2"/>
  <c r="D32" i="2"/>
  <c r="C32" i="2"/>
  <c r="G27" i="2"/>
  <c r="F27" i="2"/>
  <c r="E27" i="2"/>
  <c r="D27" i="2"/>
  <c r="C27" i="2"/>
  <c r="F21" i="2"/>
  <c r="E21" i="2"/>
  <c r="D21" i="2"/>
  <c r="C21" i="2"/>
  <c r="G18" i="2"/>
  <c r="F18" i="2"/>
  <c r="E18" i="2"/>
  <c r="D18" i="2"/>
  <c r="C18" i="2"/>
  <c r="C16" i="2"/>
  <c r="G16" i="2"/>
  <c r="F16" i="2"/>
  <c r="E16" i="2"/>
  <c r="D16" i="2"/>
  <c r="G7" i="2"/>
  <c r="F7" i="2"/>
  <c r="E7" i="2"/>
  <c r="D7" i="2"/>
  <c r="C7" i="2"/>
  <c r="C55" i="2" s="1"/>
  <c r="J11" i="2" l="1"/>
  <c r="J54" i="2"/>
  <c r="I11" i="2"/>
  <c r="J35" i="2"/>
  <c r="I50" i="2" l="1"/>
  <c r="J50" i="2"/>
  <c r="J47" i="2"/>
  <c r="I47" i="2"/>
  <c r="D41" i="2" l="1"/>
  <c r="G41" i="2"/>
  <c r="I49" i="2" l="1"/>
  <c r="J49" i="2" l="1"/>
  <c r="I8" i="2"/>
  <c r="J23" i="2"/>
  <c r="I35" i="2" l="1"/>
  <c r="I54" i="2" l="1"/>
  <c r="J53" i="2"/>
  <c r="J52" i="2"/>
  <c r="I52" i="2"/>
  <c r="J51" i="2"/>
  <c r="J46" i="2"/>
  <c r="J45" i="2"/>
  <c r="I45" i="2"/>
  <c r="J44" i="2"/>
  <c r="I44" i="2"/>
  <c r="J43" i="2"/>
  <c r="I43" i="2"/>
  <c r="J42" i="2"/>
  <c r="I42" i="2"/>
  <c r="J41" i="2"/>
  <c r="F41" i="2"/>
  <c r="E41" i="2"/>
  <c r="I40" i="2"/>
  <c r="J39" i="2"/>
  <c r="I39" i="2"/>
  <c r="J38" i="2"/>
  <c r="J37" i="2"/>
  <c r="I37" i="2"/>
  <c r="I36" i="2"/>
  <c r="J34" i="2"/>
  <c r="I34" i="2"/>
  <c r="J33" i="2"/>
  <c r="I33" i="2"/>
  <c r="J30" i="2"/>
  <c r="I30" i="2"/>
  <c r="I29" i="2"/>
  <c r="J28" i="2"/>
  <c r="I28" i="2"/>
  <c r="J27" i="2"/>
  <c r="J26" i="2"/>
  <c r="I26" i="2"/>
  <c r="J25" i="2"/>
  <c r="I25" i="2"/>
  <c r="J24" i="2"/>
  <c r="I24" i="2"/>
  <c r="I23" i="2"/>
  <c r="I22" i="2"/>
  <c r="J20" i="2"/>
  <c r="I20" i="2"/>
  <c r="J19" i="2"/>
  <c r="I19" i="2"/>
  <c r="J18" i="2"/>
  <c r="J17" i="2"/>
  <c r="I17" i="2"/>
  <c r="H16" i="2"/>
  <c r="I15" i="2"/>
  <c r="I14" i="2"/>
  <c r="J12" i="2"/>
  <c r="I12" i="2"/>
  <c r="J10" i="2"/>
  <c r="I10" i="2"/>
  <c r="J9" i="2"/>
  <c r="I9" i="2"/>
  <c r="J8" i="2"/>
  <c r="D55" i="2" l="1"/>
  <c r="G55" i="2"/>
  <c r="J55" i="2" s="1"/>
  <c r="J32" i="2"/>
  <c r="J16" i="2"/>
  <c r="I51" i="2"/>
  <c r="I46" i="2"/>
  <c r="I41" i="2"/>
  <c r="I21" i="2"/>
  <c r="I18" i="2"/>
  <c r="I32" i="2"/>
  <c r="E55" i="2"/>
  <c r="F55" i="2"/>
  <c r="I7" i="2"/>
  <c r="I16" i="2"/>
  <c r="I27" i="2"/>
  <c r="I38" i="2"/>
  <c r="J7" i="2"/>
  <c r="J21" i="2"/>
  <c r="I55" i="2" l="1"/>
</calcChain>
</file>

<file path=xl/sharedStrings.xml><?xml version="1.0" encoding="utf-8"?>
<sst xmlns="http://schemas.openxmlformats.org/spreadsheetml/2006/main" count="150" uniqueCount="110">
  <si>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</si>
  <si>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</si>
  <si>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</si>
  <si>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</si>
  <si>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</si>
  <si>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</si>
  <si>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</si>
  <si>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</si>
  <si>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</si>
  <si>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</si>
  <si>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</si>
  <si>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</si>
  <si>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</si>
  <si>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</si>
  <si>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</si>
  <si>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</si>
  <si>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</si>
  <si>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</si>
  <si>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</si>
  <si>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</si>
  <si>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</si>
  <si>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</si>
  <si>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</si>
  <si>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</si>
  <si>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</si>
  <si>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</si>
  <si>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</si>
  <si>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</si>
  <si>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</si>
  <si>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</si>
  <si>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</si>
  <si>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</si>
  <si>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</si>
  <si>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</si>
  <si>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</si>
  <si>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</si>
  <si>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</si>
  <si>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</si>
  <si>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</si>
  <si>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</si>
  <si>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</si>
  <si>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</si>
  <si>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</si>
  <si>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</si>
  <si>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</si>
  <si>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</si>
  <si>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</si>
  <si>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</si>
  <si>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</si>
  <si>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</si>
  <si>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</si>
  <si>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</si>
  <si>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</si>
  <si>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</si>
  <si>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</si>
  <si>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</si>
  <si>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</si>
  <si>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</si>
  <si>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</si>
  <si>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</si>
  <si>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</si>
  <si>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</si>
  <si>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</si>
  <si>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</si>
  <si>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</si>
  <si>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</si>
  <si>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</si>
  <si>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</si>
  <si>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</si>
  <si>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</si>
  <si>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</si>
  <si>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</si>
  <si>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</si>
  <si>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</si>
  <si>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</si>
  <si>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</si>
  <si>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</si>
  <si>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</si>
  <si>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</si>
  <si>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</si>
  <si>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</si>
  <si>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</si>
  <si>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</si>
  <si>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</si>
  <si>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</si>
  <si>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</si>
  <si>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</si>
  <si>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</si>
  <si>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</si>
  <si>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</si>
  <si>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</si>
  <si>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</si>
  <si>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</si>
  <si>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</si>
  <si>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</si>
  <si>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</si>
  <si>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</si>
  <si>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</si>
  <si>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</si>
  <si>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</si>
  <si>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</si>
  <si>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</si>
  <si>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</si>
  <si>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</si>
  <si>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</si>
  <si>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Уточненные плановые  назначения на 2020 год</t>
  </si>
  <si>
    <t>Темп роста 2020 к соответствующему периоду 2019, %</t>
  </si>
  <si>
    <t>Кассовое исполнение                                                               за 1 полугодие 2019 года</t>
  </si>
  <si>
    <t>Кассовое исполнение                                                               за 1 полугодие                                                                           2020 года</t>
  </si>
  <si>
    <t xml:space="preserve">Сведения об исполнении бюджета Трубчевского муниципального района Брянской области  за 1 полугодие 2020 года по расходам в разрезе разделов и подразделов классификации расходов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</si>
</sst>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9" fontId="4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view="pageBreakPreview" topLeftCell="A6" zoomScaleNormal="100" zoomScaleSheetLayoutView="100" workbookViewId="0">
      <selection activeCell="M51" sqref="M51"/>
    </sheetView>
  </sheetViews>
  <sheetFormatPr defaultRowHeight="15" x14ac:dyDescent="0.25"/>
  <cols>
    <col min="1" max="1" width="49" customWidth="1"/>
    <col min="2" max="2" width="7.28515625" customWidth="1"/>
    <col min="3" max="3" width="17.5703125" hidden="1" customWidth="1"/>
    <col min="4" max="4" width="17.5703125" customWidth="1"/>
    <col min="5" max="5" width="19.28515625" hidden="1" customWidth="1"/>
    <col min="6" max="6" width="15.140625" hidden="1" customWidth="1"/>
    <col min="7" max="7" width="16.85546875" customWidth="1"/>
    <col min="8" max="8" width="15.28515625" hidden="1" customWidth="1"/>
    <col min="9" max="9" width="13.7109375" style="3" customWidth="1"/>
    <col min="10" max="10" width="12.7109375" style="3" hidden="1" customWidth="1"/>
    <col min="11" max="11" width="9.140625" hidden="1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6" customFormat="1" ht="49.5" customHeight="1" x14ac:dyDescent="0.25">
      <c r="A2" s="31" t="s">
        <v>109</v>
      </c>
      <c r="B2" s="31"/>
      <c r="C2" s="31"/>
      <c r="D2" s="31"/>
      <c r="E2" s="31"/>
      <c r="F2" s="31"/>
      <c r="G2" s="31"/>
      <c r="H2" s="31"/>
      <c r="I2" s="31"/>
      <c r="J2" s="31"/>
    </row>
    <row r="3" spans="1:12" ht="12.75" customHeight="1" x14ac:dyDescent="0.25">
      <c r="A3" s="12"/>
      <c r="B3" s="12"/>
      <c r="C3" s="12"/>
      <c r="D3" s="12"/>
      <c r="E3" s="13"/>
      <c r="F3" s="13"/>
      <c r="G3" s="14"/>
      <c r="H3" s="14"/>
      <c r="I3" s="32" t="s">
        <v>0</v>
      </c>
      <c r="J3" s="32"/>
      <c r="L3" t="s">
        <v>104</v>
      </c>
    </row>
    <row r="4" spans="1:12" s="4" customFormat="1" ht="22.5" customHeight="1" x14ac:dyDescent="0.25">
      <c r="A4" s="33" t="s">
        <v>1</v>
      </c>
      <c r="B4" s="33" t="s">
        <v>2</v>
      </c>
      <c r="C4" s="34" t="s">
        <v>107</v>
      </c>
      <c r="D4" s="33" t="s">
        <v>105</v>
      </c>
      <c r="E4" s="34" t="s">
        <v>3</v>
      </c>
      <c r="F4" s="34"/>
      <c r="G4" s="34" t="s">
        <v>108</v>
      </c>
      <c r="H4" s="34"/>
      <c r="I4" s="34" t="s">
        <v>4</v>
      </c>
      <c r="J4" s="35" t="s">
        <v>106</v>
      </c>
    </row>
    <row r="5" spans="1:12" s="4" customFormat="1" ht="15.75" customHeight="1" x14ac:dyDescent="0.25">
      <c r="A5" s="33"/>
      <c r="B5" s="33"/>
      <c r="C5" s="34"/>
      <c r="D5" s="33"/>
      <c r="E5" s="34"/>
      <c r="F5" s="34"/>
      <c r="G5" s="34"/>
      <c r="H5" s="34"/>
      <c r="I5" s="34"/>
      <c r="J5" s="35"/>
    </row>
    <row r="6" spans="1:12" s="4" customFormat="1" ht="57" customHeight="1" x14ac:dyDescent="0.25">
      <c r="A6" s="33"/>
      <c r="B6" s="33"/>
      <c r="C6" s="34"/>
      <c r="D6" s="33"/>
      <c r="E6" s="34"/>
      <c r="F6" s="34"/>
      <c r="G6" s="34"/>
      <c r="H6" s="34"/>
      <c r="I6" s="34"/>
      <c r="J6" s="35"/>
    </row>
    <row r="7" spans="1:12" ht="15.75" x14ac:dyDescent="0.25">
      <c r="A7" s="5" t="s">
        <v>5</v>
      </c>
      <c r="B7" s="6" t="s">
        <v>6</v>
      </c>
      <c r="C7" s="21">
        <f>C8+C9+C10+C11+C12+C13+C14+C15</f>
        <v>31206959.649999999</v>
      </c>
      <c r="D7" s="21">
        <f t="shared" ref="D7:G7" si="0">D8+D9+D10+D11+D12+D13+D14+D15</f>
        <v>66455831.710000001</v>
      </c>
      <c r="E7" s="21">
        <f t="shared" si="0"/>
        <v>0</v>
      </c>
      <c r="F7" s="21">
        <f t="shared" si="0"/>
        <v>0</v>
      </c>
      <c r="G7" s="21">
        <f t="shared" si="0"/>
        <v>32984893.869999997</v>
      </c>
      <c r="H7" s="21" t="s">
        <v>7</v>
      </c>
      <c r="I7" s="22">
        <f t="shared" ref="I7:I15" si="1">G7/D7*100</f>
        <v>49.634310520616907</v>
      </c>
      <c r="J7" s="22">
        <f>G7/C7*100</f>
        <v>105.69723625736158</v>
      </c>
    </row>
    <row r="8" spans="1:12" ht="47.25" x14ac:dyDescent="0.25">
      <c r="A8" s="7" t="s">
        <v>8</v>
      </c>
      <c r="B8" s="28" t="s">
        <v>9</v>
      </c>
      <c r="C8" s="23">
        <v>447284.59</v>
      </c>
      <c r="D8" s="23">
        <v>1434000</v>
      </c>
      <c r="E8" s="23"/>
      <c r="F8" s="23"/>
      <c r="G8" s="23">
        <v>483450.64</v>
      </c>
      <c r="H8" s="23" t="s">
        <v>7</v>
      </c>
      <c r="I8" s="24">
        <f t="shared" si="1"/>
        <v>33.713433751743374</v>
      </c>
      <c r="J8" s="24">
        <f>G8/C8*100</f>
        <v>108.08569103621477</v>
      </c>
    </row>
    <row r="9" spans="1:12" ht="63" x14ac:dyDescent="0.25">
      <c r="A9" s="7" t="s">
        <v>10</v>
      </c>
      <c r="B9" s="28" t="s">
        <v>11</v>
      </c>
      <c r="C9" s="23">
        <v>597858.1</v>
      </c>
      <c r="D9" s="23">
        <v>1437000</v>
      </c>
      <c r="E9" s="23"/>
      <c r="F9" s="23"/>
      <c r="G9" s="23">
        <v>595398.55000000005</v>
      </c>
      <c r="H9" s="23" t="s">
        <v>7</v>
      </c>
      <c r="I9" s="24">
        <f t="shared" si="1"/>
        <v>41.43344119693807</v>
      </c>
      <c r="J9" s="24">
        <f t="shared" ref="J9:J55" si="2">G9/C9*100</f>
        <v>99.588606393390009</v>
      </c>
    </row>
    <row r="10" spans="1:12" ht="63" x14ac:dyDescent="0.25">
      <c r="A10" s="7" t="s">
        <v>12</v>
      </c>
      <c r="B10" s="28" t="s">
        <v>13</v>
      </c>
      <c r="C10" s="23">
        <v>11318186.119999999</v>
      </c>
      <c r="D10" s="23">
        <v>24789499.280000001</v>
      </c>
      <c r="E10" s="23"/>
      <c r="F10" s="23"/>
      <c r="G10" s="23">
        <v>11946246.960000001</v>
      </c>
      <c r="H10" s="23" t="s">
        <v>7</v>
      </c>
      <c r="I10" s="24">
        <f t="shared" si="1"/>
        <v>48.190755388262929</v>
      </c>
      <c r="J10" s="24">
        <f t="shared" si="2"/>
        <v>105.54912981056368</v>
      </c>
    </row>
    <row r="11" spans="1:12" ht="15.75" x14ac:dyDescent="0.25">
      <c r="A11" s="7" t="s">
        <v>14</v>
      </c>
      <c r="B11" s="28" t="s">
        <v>15</v>
      </c>
      <c r="C11" s="23"/>
      <c r="D11" s="23">
        <v>13280</v>
      </c>
      <c r="E11" s="23"/>
      <c r="F11" s="23"/>
      <c r="G11" s="23"/>
      <c r="H11" s="23" t="s">
        <v>7</v>
      </c>
      <c r="I11" s="24">
        <f t="shared" si="1"/>
        <v>0</v>
      </c>
      <c r="J11" s="24" t="e">
        <f t="shared" si="2"/>
        <v>#DIV/0!</v>
      </c>
    </row>
    <row r="12" spans="1:12" ht="45.75" customHeight="1" x14ac:dyDescent="0.25">
      <c r="A12" s="7" t="s">
        <v>16</v>
      </c>
      <c r="B12" s="28" t="s">
        <v>17</v>
      </c>
      <c r="C12" s="23">
        <v>2890883.3</v>
      </c>
      <c r="D12" s="23">
        <v>7277839.71</v>
      </c>
      <c r="E12" s="23"/>
      <c r="F12" s="23"/>
      <c r="G12" s="23">
        <v>3821346.46</v>
      </c>
      <c r="H12" s="23" t="s">
        <v>7</v>
      </c>
      <c r="I12" s="24">
        <f t="shared" si="1"/>
        <v>52.506603776246116</v>
      </c>
      <c r="J12" s="24">
        <f t="shared" si="2"/>
        <v>132.18611972333855</v>
      </c>
    </row>
    <row r="13" spans="1:12" ht="31.5" hidden="1" x14ac:dyDescent="0.25">
      <c r="A13" s="7" t="s">
        <v>95</v>
      </c>
      <c r="B13" s="28" t="s">
        <v>94</v>
      </c>
      <c r="C13" s="23">
        <v>490452</v>
      </c>
      <c r="D13" s="23"/>
      <c r="E13" s="23"/>
      <c r="F13" s="23"/>
      <c r="G13" s="23"/>
      <c r="H13" s="23"/>
      <c r="I13" s="24"/>
      <c r="J13" s="24"/>
    </row>
    <row r="14" spans="1:12" ht="15.75" x14ac:dyDescent="0.25">
      <c r="A14" s="7" t="s">
        <v>18</v>
      </c>
      <c r="B14" s="28" t="s">
        <v>19</v>
      </c>
      <c r="C14" s="23">
        <v>0</v>
      </c>
      <c r="D14" s="23">
        <v>100000</v>
      </c>
      <c r="E14" s="23"/>
      <c r="F14" s="23"/>
      <c r="G14" s="24">
        <v>0</v>
      </c>
      <c r="H14" s="23" t="s">
        <v>7</v>
      </c>
      <c r="I14" s="24">
        <f t="shared" si="1"/>
        <v>0</v>
      </c>
      <c r="J14" s="24">
        <v>0</v>
      </c>
    </row>
    <row r="15" spans="1:12" ht="15.75" x14ac:dyDescent="0.25">
      <c r="A15" s="7" t="s">
        <v>20</v>
      </c>
      <c r="B15" s="28" t="s">
        <v>21</v>
      </c>
      <c r="C15" s="23">
        <v>15462295.539999999</v>
      </c>
      <c r="D15" s="23">
        <v>31404212.719999999</v>
      </c>
      <c r="E15" s="23"/>
      <c r="F15" s="23"/>
      <c r="G15" s="23">
        <v>16138451.26</v>
      </c>
      <c r="H15" s="23" t="s">
        <v>7</v>
      </c>
      <c r="I15" s="24">
        <f t="shared" si="1"/>
        <v>51.389447027029313</v>
      </c>
      <c r="J15" s="24">
        <v>0</v>
      </c>
    </row>
    <row r="16" spans="1:12" ht="15.75" x14ac:dyDescent="0.25">
      <c r="A16" s="5" t="s">
        <v>22</v>
      </c>
      <c r="B16" s="6" t="s">
        <v>23</v>
      </c>
      <c r="C16" s="21">
        <f>C17</f>
        <v>574962.5</v>
      </c>
      <c r="D16" s="21">
        <f t="shared" ref="D16:G16" si="3">D17</f>
        <v>1172745</v>
      </c>
      <c r="E16" s="21">
        <f t="shared" si="3"/>
        <v>0</v>
      </c>
      <c r="F16" s="21">
        <f t="shared" si="3"/>
        <v>0</v>
      </c>
      <c r="G16" s="21">
        <f t="shared" si="3"/>
        <v>586372.5</v>
      </c>
      <c r="H16" s="21" t="str">
        <f t="shared" ref="H16" si="4">H17</f>
        <v>-</v>
      </c>
      <c r="I16" s="22">
        <f>G16/D16*100</f>
        <v>50</v>
      </c>
      <c r="J16" s="22">
        <f t="shared" si="2"/>
        <v>101.9844772485162</v>
      </c>
    </row>
    <row r="17" spans="1:10" ht="15.75" x14ac:dyDescent="0.25">
      <c r="A17" s="7" t="s">
        <v>24</v>
      </c>
      <c r="B17" s="8" t="s">
        <v>25</v>
      </c>
      <c r="C17" s="23">
        <v>574962.5</v>
      </c>
      <c r="D17" s="23">
        <v>1172745</v>
      </c>
      <c r="E17" s="23"/>
      <c r="F17" s="23"/>
      <c r="G17" s="23">
        <v>586372.5</v>
      </c>
      <c r="H17" s="23" t="s">
        <v>7</v>
      </c>
      <c r="I17" s="24">
        <f t="shared" ref="I17:I55" si="5">G17/D17*100</f>
        <v>50</v>
      </c>
      <c r="J17" s="24">
        <f t="shared" si="2"/>
        <v>101.9844772485162</v>
      </c>
    </row>
    <row r="18" spans="1:10" ht="33.75" customHeight="1" x14ac:dyDescent="0.25">
      <c r="A18" s="5" t="s">
        <v>26</v>
      </c>
      <c r="B18" s="27" t="s">
        <v>27</v>
      </c>
      <c r="C18" s="21">
        <f>C19+C20</f>
        <v>4492781.5199999996</v>
      </c>
      <c r="D18" s="21">
        <f t="shared" ref="D18:G18" si="6">D19+D20</f>
        <v>10079680</v>
      </c>
      <c r="E18" s="21">
        <f t="shared" si="6"/>
        <v>0</v>
      </c>
      <c r="F18" s="21">
        <f t="shared" si="6"/>
        <v>0</v>
      </c>
      <c r="G18" s="21">
        <f t="shared" si="6"/>
        <v>3791141.77</v>
      </c>
      <c r="H18" s="21" t="s">
        <v>7</v>
      </c>
      <c r="I18" s="22">
        <f t="shared" si="5"/>
        <v>37.611727455633513</v>
      </c>
      <c r="J18" s="22">
        <f t="shared" si="2"/>
        <v>84.382954148191033</v>
      </c>
    </row>
    <row r="19" spans="1:10" ht="48.75" customHeight="1" x14ac:dyDescent="0.25">
      <c r="A19" s="7" t="s">
        <v>28</v>
      </c>
      <c r="B19" s="28" t="s">
        <v>29</v>
      </c>
      <c r="C19" s="23">
        <v>1377602.94</v>
      </c>
      <c r="D19" s="23">
        <v>3179680</v>
      </c>
      <c r="E19" s="23"/>
      <c r="F19" s="23"/>
      <c r="G19" s="23">
        <v>1310022.77</v>
      </c>
      <c r="H19" s="23" t="s">
        <v>7</v>
      </c>
      <c r="I19" s="24">
        <f t="shared" si="5"/>
        <v>41.199830486086654</v>
      </c>
      <c r="J19" s="24">
        <f t="shared" si="2"/>
        <v>95.094365144139431</v>
      </c>
    </row>
    <row r="20" spans="1:10" ht="15.75" x14ac:dyDescent="0.25">
      <c r="A20" s="7" t="s">
        <v>30</v>
      </c>
      <c r="B20" s="28" t="s">
        <v>31</v>
      </c>
      <c r="C20" s="23">
        <v>3115178.58</v>
      </c>
      <c r="D20" s="23">
        <v>6900000</v>
      </c>
      <c r="E20" s="23"/>
      <c r="F20" s="23"/>
      <c r="G20" s="23">
        <v>2481119</v>
      </c>
      <c r="H20" s="23" t="s">
        <v>7</v>
      </c>
      <c r="I20" s="24">
        <f t="shared" si="5"/>
        <v>35.958246376811594</v>
      </c>
      <c r="J20" s="24">
        <f t="shared" si="2"/>
        <v>79.646124171796274</v>
      </c>
    </row>
    <row r="21" spans="1:10" ht="15.75" x14ac:dyDescent="0.25">
      <c r="A21" s="5" t="s">
        <v>32</v>
      </c>
      <c r="B21" s="27" t="s">
        <v>33</v>
      </c>
      <c r="C21" s="21">
        <f>C22+C23+C24+C25+C26</f>
        <v>15018951.799999999</v>
      </c>
      <c r="D21" s="21">
        <f t="shared" ref="D21:G21" si="7">D22+D23+D24+D25+D26</f>
        <v>57705158.390000001</v>
      </c>
      <c r="E21" s="21">
        <f t="shared" si="7"/>
        <v>0</v>
      </c>
      <c r="F21" s="21">
        <f t="shared" si="7"/>
        <v>0</v>
      </c>
      <c r="G21" s="21">
        <f t="shared" si="7"/>
        <v>11484563.82</v>
      </c>
      <c r="H21" s="21" t="s">
        <v>7</v>
      </c>
      <c r="I21" s="22">
        <f t="shared" si="5"/>
        <v>19.902144176403848</v>
      </c>
      <c r="J21" s="22">
        <f t="shared" si="2"/>
        <v>76.46714612933242</v>
      </c>
    </row>
    <row r="22" spans="1:10" ht="15.75" x14ac:dyDescent="0.25">
      <c r="A22" s="7" t="s">
        <v>34</v>
      </c>
      <c r="B22" s="28" t="s">
        <v>35</v>
      </c>
      <c r="C22" s="23">
        <v>0</v>
      </c>
      <c r="D22" s="23">
        <v>78555.3</v>
      </c>
      <c r="E22" s="23"/>
      <c r="F22" s="23"/>
      <c r="G22" s="23">
        <v>0</v>
      </c>
      <c r="H22" s="23" t="s">
        <v>7</v>
      </c>
      <c r="I22" s="24">
        <f t="shared" si="5"/>
        <v>0</v>
      </c>
      <c r="J22" s="24"/>
    </row>
    <row r="23" spans="1:10" ht="15.75" x14ac:dyDescent="0.25">
      <c r="A23" s="7" t="s">
        <v>36</v>
      </c>
      <c r="B23" s="28" t="s">
        <v>37</v>
      </c>
      <c r="C23" s="23">
        <v>76560</v>
      </c>
      <c r="D23" s="23">
        <v>168000</v>
      </c>
      <c r="E23" s="23"/>
      <c r="F23" s="23"/>
      <c r="G23" s="23">
        <v>83520</v>
      </c>
      <c r="H23" s="23" t="s">
        <v>7</v>
      </c>
      <c r="I23" s="24">
        <f t="shared" si="5"/>
        <v>49.714285714285715</v>
      </c>
      <c r="J23" s="24">
        <f t="shared" si="2"/>
        <v>109.09090909090908</v>
      </c>
    </row>
    <row r="24" spans="1:10" ht="15.75" x14ac:dyDescent="0.25">
      <c r="A24" s="7" t="s">
        <v>38</v>
      </c>
      <c r="B24" s="28" t="s">
        <v>39</v>
      </c>
      <c r="C24" s="23">
        <v>1750000</v>
      </c>
      <c r="D24" s="23">
        <v>3075000</v>
      </c>
      <c r="E24" s="23"/>
      <c r="F24" s="23"/>
      <c r="G24" s="23">
        <v>1664883.33</v>
      </c>
      <c r="H24" s="23" t="s">
        <v>7</v>
      </c>
      <c r="I24" s="24">
        <f t="shared" si="5"/>
        <v>54.142547317073173</v>
      </c>
      <c r="J24" s="24">
        <f t="shared" si="2"/>
        <v>95.136190285714292</v>
      </c>
    </row>
    <row r="25" spans="1:10" ht="15.75" x14ac:dyDescent="0.25">
      <c r="A25" s="7" t="s">
        <v>40</v>
      </c>
      <c r="B25" s="28" t="s">
        <v>41</v>
      </c>
      <c r="C25" s="23">
        <v>13097296.869999999</v>
      </c>
      <c r="D25" s="23">
        <v>54058214.090000004</v>
      </c>
      <c r="E25" s="23"/>
      <c r="F25" s="23"/>
      <c r="G25" s="23">
        <v>9611693.1899999995</v>
      </c>
      <c r="H25" s="23" t="s">
        <v>7</v>
      </c>
      <c r="I25" s="24">
        <f t="shared" si="5"/>
        <v>17.780264020557098</v>
      </c>
      <c r="J25" s="24">
        <f t="shared" si="2"/>
        <v>73.386846808184174</v>
      </c>
    </row>
    <row r="26" spans="1:10" ht="31.5" x14ac:dyDescent="0.25">
      <c r="A26" s="7" t="s">
        <v>42</v>
      </c>
      <c r="B26" s="8" t="s">
        <v>43</v>
      </c>
      <c r="C26" s="23">
        <v>95094.93</v>
      </c>
      <c r="D26" s="23">
        <v>325389</v>
      </c>
      <c r="E26" s="23"/>
      <c r="F26" s="23"/>
      <c r="G26" s="23">
        <v>124467.3</v>
      </c>
      <c r="H26" s="23" t="s">
        <v>7</v>
      </c>
      <c r="I26" s="24">
        <f t="shared" si="5"/>
        <v>38.251846251717176</v>
      </c>
      <c r="J26" s="24">
        <f t="shared" si="2"/>
        <v>130.88741955012745</v>
      </c>
    </row>
    <row r="27" spans="1:10" ht="31.5" x14ac:dyDescent="0.25">
      <c r="A27" s="5" t="s">
        <v>44</v>
      </c>
      <c r="B27" s="6" t="s">
        <v>45</v>
      </c>
      <c r="C27" s="21">
        <f>C28+C29+C30</f>
        <v>8271250.7599999998</v>
      </c>
      <c r="D27" s="21">
        <f t="shared" ref="D27:G27" si="8">D28+D29+D30</f>
        <v>44666280.399999999</v>
      </c>
      <c r="E27" s="21">
        <f t="shared" si="8"/>
        <v>0</v>
      </c>
      <c r="F27" s="21">
        <f t="shared" si="8"/>
        <v>0</v>
      </c>
      <c r="G27" s="21">
        <f t="shared" si="8"/>
        <v>4905704.9700000007</v>
      </c>
      <c r="H27" s="21" t="s">
        <v>7</v>
      </c>
      <c r="I27" s="22">
        <f t="shared" si="5"/>
        <v>10.983016553131208</v>
      </c>
      <c r="J27" s="22">
        <f t="shared" si="2"/>
        <v>59.310316085737938</v>
      </c>
    </row>
    <row r="28" spans="1:10" ht="15.75" x14ac:dyDescent="0.25">
      <c r="A28" s="7" t="s">
        <v>46</v>
      </c>
      <c r="B28" s="8" t="s">
        <v>47</v>
      </c>
      <c r="C28" s="23">
        <v>27000</v>
      </c>
      <c r="D28" s="23">
        <v>32500</v>
      </c>
      <c r="E28" s="23"/>
      <c r="F28" s="23"/>
      <c r="G28" s="23">
        <v>5985.88</v>
      </c>
      <c r="H28" s="23" t="s">
        <v>7</v>
      </c>
      <c r="I28" s="24">
        <f t="shared" si="5"/>
        <v>18.418092307692309</v>
      </c>
      <c r="J28" s="24">
        <f t="shared" si="2"/>
        <v>22.169925925925927</v>
      </c>
    </row>
    <row r="29" spans="1:10" ht="15.75" x14ac:dyDescent="0.25">
      <c r="A29" s="7" t="s">
        <v>48</v>
      </c>
      <c r="B29" s="8" t="s">
        <v>49</v>
      </c>
      <c r="C29" s="23">
        <v>2420288.65</v>
      </c>
      <c r="D29" s="23">
        <v>35978680.399999999</v>
      </c>
      <c r="E29" s="23"/>
      <c r="F29" s="23"/>
      <c r="G29" s="23">
        <v>35471.56</v>
      </c>
      <c r="H29" s="23" t="s">
        <v>7</v>
      </c>
      <c r="I29" s="24">
        <f t="shared" si="5"/>
        <v>9.8590497499180099E-2</v>
      </c>
      <c r="J29" s="24">
        <v>0</v>
      </c>
    </row>
    <row r="30" spans="1:10" ht="15.75" x14ac:dyDescent="0.25">
      <c r="A30" s="7" t="s">
        <v>50</v>
      </c>
      <c r="B30" s="8" t="s">
        <v>51</v>
      </c>
      <c r="C30" s="23">
        <v>5823962.1100000003</v>
      </c>
      <c r="D30" s="23">
        <v>8655100</v>
      </c>
      <c r="E30" s="23"/>
      <c r="F30" s="23"/>
      <c r="G30" s="23">
        <v>4864247.53</v>
      </c>
      <c r="H30" s="23" t="s">
        <v>7</v>
      </c>
      <c r="I30" s="24">
        <f t="shared" si="5"/>
        <v>56.200939677184557</v>
      </c>
      <c r="J30" s="24">
        <f t="shared" si="2"/>
        <v>83.521277064077609</v>
      </c>
    </row>
    <row r="31" spans="1:10" ht="15.75" x14ac:dyDescent="0.25">
      <c r="A31" s="5" t="s">
        <v>102</v>
      </c>
      <c r="B31" s="6" t="s">
        <v>103</v>
      </c>
      <c r="C31" s="21"/>
      <c r="D31" s="21"/>
      <c r="E31" s="21"/>
      <c r="F31" s="21"/>
      <c r="G31" s="21"/>
      <c r="H31" s="21"/>
      <c r="I31" s="22"/>
      <c r="J31" s="22"/>
    </row>
    <row r="32" spans="1:10" ht="15.75" x14ac:dyDescent="0.25">
      <c r="A32" s="5" t="s">
        <v>52</v>
      </c>
      <c r="B32" s="6" t="s">
        <v>53</v>
      </c>
      <c r="C32" s="21">
        <f>C33+C34+C35+C36+C37</f>
        <v>136413404.53999999</v>
      </c>
      <c r="D32" s="21">
        <f t="shared" ref="D32:G32" si="9">D33+D34+D35+D36+D37</f>
        <v>300774555.19</v>
      </c>
      <c r="E32" s="21">
        <f t="shared" si="9"/>
        <v>0</v>
      </c>
      <c r="F32" s="21">
        <f t="shared" si="9"/>
        <v>0</v>
      </c>
      <c r="G32" s="21">
        <f t="shared" si="9"/>
        <v>144895983.63</v>
      </c>
      <c r="H32" s="21" t="s">
        <v>7</v>
      </c>
      <c r="I32" s="22">
        <f t="shared" si="5"/>
        <v>48.174282408453358</v>
      </c>
      <c r="J32" s="22">
        <f t="shared" si="2"/>
        <v>106.21828853154433</v>
      </c>
    </row>
    <row r="33" spans="1:10" ht="15.75" x14ac:dyDescent="0.25">
      <c r="A33" s="7" t="s">
        <v>54</v>
      </c>
      <c r="B33" s="8" t="s">
        <v>55</v>
      </c>
      <c r="C33" s="23">
        <v>36876409.460000001</v>
      </c>
      <c r="D33" s="23">
        <v>77645936</v>
      </c>
      <c r="E33" s="23"/>
      <c r="F33" s="23"/>
      <c r="G33" s="23">
        <v>35780780.670000002</v>
      </c>
      <c r="H33" s="23" t="s">
        <v>7</v>
      </c>
      <c r="I33" s="24">
        <f t="shared" si="5"/>
        <v>46.081974811920617</v>
      </c>
      <c r="J33" s="24">
        <f t="shared" si="2"/>
        <v>97.028916844009899</v>
      </c>
    </row>
    <row r="34" spans="1:10" ht="15.75" x14ac:dyDescent="0.25">
      <c r="A34" s="7" t="s">
        <v>56</v>
      </c>
      <c r="B34" s="8" t="s">
        <v>57</v>
      </c>
      <c r="C34" s="23">
        <v>75508572.269999996</v>
      </c>
      <c r="D34" s="23">
        <v>154983867.19</v>
      </c>
      <c r="E34" s="23"/>
      <c r="F34" s="23"/>
      <c r="G34" s="23">
        <v>83727915.680000007</v>
      </c>
      <c r="H34" s="23" t="s">
        <v>7</v>
      </c>
      <c r="I34" s="24">
        <f t="shared" si="5"/>
        <v>54.023633038756934</v>
      </c>
      <c r="J34" s="24">
        <f t="shared" si="2"/>
        <v>110.88531164462981</v>
      </c>
    </row>
    <row r="35" spans="1:10" ht="15.75" x14ac:dyDescent="0.25">
      <c r="A35" s="7" t="s">
        <v>92</v>
      </c>
      <c r="B35" s="8" t="s">
        <v>93</v>
      </c>
      <c r="C35" s="23">
        <v>14878810.48</v>
      </c>
      <c r="D35" s="23">
        <v>50067052</v>
      </c>
      <c r="E35" s="23"/>
      <c r="F35" s="23"/>
      <c r="G35" s="23">
        <v>15569885.92</v>
      </c>
      <c r="H35" s="23"/>
      <c r="I35" s="24">
        <f t="shared" si="5"/>
        <v>31.098068086772912</v>
      </c>
      <c r="J35" s="24">
        <f t="shared" si="2"/>
        <v>104.64469549450166</v>
      </c>
    </row>
    <row r="36" spans="1:10" ht="15.75" x14ac:dyDescent="0.25">
      <c r="A36" s="7" t="s">
        <v>58</v>
      </c>
      <c r="B36" s="8" t="s">
        <v>59</v>
      </c>
      <c r="C36" s="23">
        <v>41555.5</v>
      </c>
      <c r="D36" s="23">
        <v>89000</v>
      </c>
      <c r="E36" s="23"/>
      <c r="F36" s="23"/>
      <c r="G36" s="23">
        <v>12788</v>
      </c>
      <c r="H36" s="23" t="s">
        <v>7</v>
      </c>
      <c r="I36" s="24">
        <f t="shared" si="5"/>
        <v>14.368539325842697</v>
      </c>
      <c r="J36" s="24">
        <v>0</v>
      </c>
    </row>
    <row r="37" spans="1:10" ht="15.75" x14ac:dyDescent="0.25">
      <c r="A37" s="7" t="s">
        <v>60</v>
      </c>
      <c r="B37" s="8" t="s">
        <v>61</v>
      </c>
      <c r="C37" s="23">
        <v>9108056.8300000001</v>
      </c>
      <c r="D37" s="23">
        <v>17988700</v>
      </c>
      <c r="E37" s="23"/>
      <c r="F37" s="23"/>
      <c r="G37" s="23">
        <v>9804613.3599999994</v>
      </c>
      <c r="H37" s="23" t="s">
        <v>7</v>
      </c>
      <c r="I37" s="24">
        <f t="shared" si="5"/>
        <v>54.504290804782997</v>
      </c>
      <c r="J37" s="24">
        <f t="shared" si="2"/>
        <v>107.6476963528125</v>
      </c>
    </row>
    <row r="38" spans="1:10" ht="15.75" x14ac:dyDescent="0.25">
      <c r="A38" s="5" t="s">
        <v>62</v>
      </c>
      <c r="B38" s="6" t="s">
        <v>63</v>
      </c>
      <c r="C38" s="21">
        <f>C39</f>
        <v>18768704.620000001</v>
      </c>
      <c r="D38" s="21">
        <f t="shared" ref="D38:G38" si="10">D39</f>
        <v>44602125</v>
      </c>
      <c r="E38" s="21">
        <f t="shared" si="10"/>
        <v>0</v>
      </c>
      <c r="F38" s="21">
        <f t="shared" si="10"/>
        <v>0</v>
      </c>
      <c r="G38" s="21">
        <f t="shared" si="10"/>
        <v>20704340.530000001</v>
      </c>
      <c r="H38" s="21" t="s">
        <v>7</v>
      </c>
      <c r="I38" s="22">
        <f t="shared" si="5"/>
        <v>46.420076464966634</v>
      </c>
      <c r="J38" s="22">
        <f t="shared" si="2"/>
        <v>110.31310337708324</v>
      </c>
    </row>
    <row r="39" spans="1:10" ht="14.25" customHeight="1" x14ac:dyDescent="0.25">
      <c r="A39" s="7" t="s">
        <v>64</v>
      </c>
      <c r="B39" s="8" t="s">
        <v>65</v>
      </c>
      <c r="C39" s="23">
        <v>18768704.620000001</v>
      </c>
      <c r="D39" s="23">
        <v>44602125</v>
      </c>
      <c r="E39" s="23"/>
      <c r="F39" s="23"/>
      <c r="G39" s="23">
        <v>20704340.530000001</v>
      </c>
      <c r="H39" s="23" t="s">
        <v>7</v>
      </c>
      <c r="I39" s="24">
        <f t="shared" si="5"/>
        <v>46.420076464966634</v>
      </c>
      <c r="J39" s="24">
        <f t="shared" si="2"/>
        <v>110.31310337708324</v>
      </c>
    </row>
    <row r="40" spans="1:10" ht="31.5" hidden="1" x14ac:dyDescent="0.25">
      <c r="A40" s="7" t="s">
        <v>66</v>
      </c>
      <c r="B40" s="8" t="s">
        <v>67</v>
      </c>
      <c r="C40" s="23"/>
      <c r="D40" s="23"/>
      <c r="E40" s="23"/>
      <c r="F40" s="23"/>
      <c r="G40" s="23"/>
      <c r="H40" s="23" t="s">
        <v>7</v>
      </c>
      <c r="I40" s="24" t="e">
        <f t="shared" si="5"/>
        <v>#DIV/0!</v>
      </c>
      <c r="J40" s="24"/>
    </row>
    <row r="41" spans="1:10" ht="15.75" x14ac:dyDescent="0.25">
      <c r="A41" s="5" t="s">
        <v>68</v>
      </c>
      <c r="B41" s="6" t="s">
        <v>69</v>
      </c>
      <c r="C41" s="21">
        <f>C42+C43+C44+C45</f>
        <v>8458663.6099999994</v>
      </c>
      <c r="D41" s="21">
        <f>D42+D43+D44+D45</f>
        <v>22312892.050000001</v>
      </c>
      <c r="E41" s="21">
        <f>SUM(E42:E45)</f>
        <v>0</v>
      </c>
      <c r="F41" s="21">
        <f>SUM(F42:F45)</f>
        <v>0</v>
      </c>
      <c r="G41" s="21">
        <f>G42+G43+G44+G45</f>
        <v>9158223.2499999981</v>
      </c>
      <c r="H41" s="21" t="s">
        <v>7</v>
      </c>
      <c r="I41" s="22">
        <f t="shared" si="5"/>
        <v>41.044537075147986</v>
      </c>
      <c r="J41" s="22">
        <f t="shared" si="2"/>
        <v>108.27033290664218</v>
      </c>
    </row>
    <row r="42" spans="1:10" ht="15.75" x14ac:dyDescent="0.25">
      <c r="A42" s="7" t="s">
        <v>70</v>
      </c>
      <c r="B42" s="8" t="s">
        <v>71</v>
      </c>
      <c r="C42" s="23">
        <v>2599870.21</v>
      </c>
      <c r="D42" s="23">
        <v>6105000</v>
      </c>
      <c r="E42" s="23"/>
      <c r="F42" s="23"/>
      <c r="G42" s="23">
        <v>2541783.4900000002</v>
      </c>
      <c r="H42" s="23" t="s">
        <v>7</v>
      </c>
      <c r="I42" s="24">
        <f t="shared" si="5"/>
        <v>41.634455200655204</v>
      </c>
      <c r="J42" s="24">
        <f t="shared" si="2"/>
        <v>97.765783854264029</v>
      </c>
    </row>
    <row r="43" spans="1:10" ht="15.75" x14ac:dyDescent="0.25">
      <c r="A43" s="7" t="s">
        <v>72</v>
      </c>
      <c r="B43" s="8" t="s">
        <v>73</v>
      </c>
      <c r="C43" s="23">
        <v>44720</v>
      </c>
      <c r="D43" s="23">
        <v>116400</v>
      </c>
      <c r="E43" s="23"/>
      <c r="F43" s="23"/>
      <c r="G43" s="23">
        <v>51000</v>
      </c>
      <c r="H43" s="23" t="s">
        <v>7</v>
      </c>
      <c r="I43" s="24">
        <f t="shared" si="5"/>
        <v>43.814432989690722</v>
      </c>
      <c r="J43" s="24">
        <f t="shared" si="2"/>
        <v>114.04293381037567</v>
      </c>
    </row>
    <row r="44" spans="1:10" ht="15.75" x14ac:dyDescent="0.25">
      <c r="A44" s="7" t="s">
        <v>74</v>
      </c>
      <c r="B44" s="8" t="s">
        <v>75</v>
      </c>
      <c r="C44" s="23">
        <v>5026743.41</v>
      </c>
      <c r="D44" s="23">
        <v>13649306.050000001</v>
      </c>
      <c r="E44" s="23"/>
      <c r="F44" s="23"/>
      <c r="G44" s="23">
        <v>5835448.1399999997</v>
      </c>
      <c r="H44" s="23" t="s">
        <v>7</v>
      </c>
      <c r="I44" s="24">
        <f t="shared" si="5"/>
        <v>42.752709321804673</v>
      </c>
      <c r="J44" s="24">
        <f t="shared" si="2"/>
        <v>116.08804476455263</v>
      </c>
    </row>
    <row r="45" spans="1:10" ht="19.5" customHeight="1" x14ac:dyDescent="0.25">
      <c r="A45" s="7" t="s">
        <v>76</v>
      </c>
      <c r="B45" s="8" t="s">
        <v>77</v>
      </c>
      <c r="C45" s="23">
        <v>787329.99</v>
      </c>
      <c r="D45" s="23">
        <v>2442186</v>
      </c>
      <c r="E45" s="23"/>
      <c r="F45" s="23"/>
      <c r="G45" s="23">
        <v>729991.62</v>
      </c>
      <c r="H45" s="23" t="s">
        <v>7</v>
      </c>
      <c r="I45" s="24">
        <f t="shared" si="5"/>
        <v>29.890910028965852</v>
      </c>
      <c r="J45" s="24">
        <f t="shared" si="2"/>
        <v>92.717364925982309</v>
      </c>
    </row>
    <row r="46" spans="1:10" ht="15.75" x14ac:dyDescent="0.25">
      <c r="A46" s="5" t="s">
        <v>78</v>
      </c>
      <c r="B46" s="6" t="s">
        <v>79</v>
      </c>
      <c r="C46" s="21">
        <f>C47</f>
        <v>7841739.9299999997</v>
      </c>
      <c r="D46" s="21">
        <f t="shared" ref="D46:G46" si="11">D47</f>
        <v>14166600</v>
      </c>
      <c r="E46" s="21">
        <f t="shared" si="11"/>
        <v>0</v>
      </c>
      <c r="F46" s="21">
        <f t="shared" si="11"/>
        <v>0</v>
      </c>
      <c r="G46" s="21">
        <f t="shared" si="11"/>
        <v>6544443.7800000003</v>
      </c>
      <c r="H46" s="21" t="s">
        <v>7</v>
      </c>
      <c r="I46" s="22">
        <f t="shared" si="5"/>
        <v>46.196291135487698</v>
      </c>
      <c r="J46" s="22">
        <f t="shared" si="2"/>
        <v>83.456526720084696</v>
      </c>
    </row>
    <row r="47" spans="1:10" ht="15.75" x14ac:dyDescent="0.25">
      <c r="A47" s="7" t="s">
        <v>97</v>
      </c>
      <c r="B47" s="6" t="s">
        <v>96</v>
      </c>
      <c r="C47" s="23">
        <v>7841739.9299999997</v>
      </c>
      <c r="D47" s="23">
        <v>14166600</v>
      </c>
      <c r="E47" s="23"/>
      <c r="F47" s="23"/>
      <c r="G47" s="23">
        <v>6544443.7800000003</v>
      </c>
      <c r="H47" s="21"/>
      <c r="I47" s="24">
        <f t="shared" ref="I47:I50" si="12">G47/D47*100</f>
        <v>46.196291135487698</v>
      </c>
      <c r="J47" s="24">
        <f t="shared" ref="J47:J50" si="13">G47/C47*100</f>
        <v>83.456526720084696</v>
      </c>
    </row>
    <row r="48" spans="1:10" ht="15.75" x14ac:dyDescent="0.25">
      <c r="A48" s="7" t="s">
        <v>80</v>
      </c>
      <c r="B48" s="8" t="s">
        <v>81</v>
      </c>
      <c r="C48" s="23"/>
      <c r="D48" s="23"/>
      <c r="E48" s="23"/>
      <c r="F48" s="23"/>
      <c r="G48" s="23"/>
      <c r="H48" s="23" t="s">
        <v>7</v>
      </c>
      <c r="I48" s="24"/>
      <c r="J48" s="24"/>
    </row>
    <row r="49" spans="1:10" ht="31.5" x14ac:dyDescent="0.25">
      <c r="A49" s="5" t="s">
        <v>98</v>
      </c>
      <c r="B49" s="6" t="s">
        <v>99</v>
      </c>
      <c r="C49" s="21">
        <f>C50</f>
        <v>275084.94</v>
      </c>
      <c r="D49" s="21">
        <f t="shared" ref="D49:G49" si="14">D50</f>
        <v>377611.29</v>
      </c>
      <c r="E49" s="21">
        <f t="shared" si="14"/>
        <v>0</v>
      </c>
      <c r="F49" s="21">
        <f t="shared" si="14"/>
        <v>0</v>
      </c>
      <c r="G49" s="21">
        <f t="shared" si="14"/>
        <v>188811.3</v>
      </c>
      <c r="H49" s="23"/>
      <c r="I49" s="24">
        <f t="shared" si="12"/>
        <v>50.001497571748978</v>
      </c>
      <c r="J49" s="24">
        <f t="shared" si="13"/>
        <v>68.637454307749451</v>
      </c>
    </row>
    <row r="50" spans="1:10" ht="31.5" x14ac:dyDescent="0.25">
      <c r="A50" s="7" t="s">
        <v>100</v>
      </c>
      <c r="B50" s="8" t="s">
        <v>101</v>
      </c>
      <c r="C50" s="23">
        <v>275084.94</v>
      </c>
      <c r="D50" s="23">
        <v>377611.29</v>
      </c>
      <c r="E50" s="23"/>
      <c r="F50" s="23"/>
      <c r="G50" s="23">
        <v>188811.3</v>
      </c>
      <c r="H50" s="23"/>
      <c r="I50" s="24">
        <f t="shared" si="12"/>
        <v>50.001497571748978</v>
      </c>
      <c r="J50" s="24">
        <f t="shared" si="13"/>
        <v>68.637454307749451</v>
      </c>
    </row>
    <row r="51" spans="1:10" ht="63" x14ac:dyDescent="0.25">
      <c r="A51" s="5" t="s">
        <v>82</v>
      </c>
      <c r="B51" s="27" t="s">
        <v>83</v>
      </c>
      <c r="C51" s="21">
        <f>C52+C53</f>
        <v>4183963</v>
      </c>
      <c r="D51" s="21">
        <f t="shared" ref="D51:G51" si="15">D52+D53</f>
        <v>4633000</v>
      </c>
      <c r="E51" s="21">
        <f t="shared" si="15"/>
        <v>0</v>
      </c>
      <c r="F51" s="21">
        <f t="shared" si="15"/>
        <v>0</v>
      </c>
      <c r="G51" s="21">
        <f t="shared" si="15"/>
        <v>2660685</v>
      </c>
      <c r="H51" s="21" t="s">
        <v>7</v>
      </c>
      <c r="I51" s="24">
        <f t="shared" si="5"/>
        <v>57.428987696956611</v>
      </c>
      <c r="J51" s="22">
        <f t="shared" si="2"/>
        <v>63.592460067165987</v>
      </c>
    </row>
    <row r="52" spans="1:10" ht="47.25" x14ac:dyDescent="0.25">
      <c r="A52" s="7" t="s">
        <v>84</v>
      </c>
      <c r="B52" s="8" t="s">
        <v>85</v>
      </c>
      <c r="C52" s="23">
        <v>885998</v>
      </c>
      <c r="D52" s="23">
        <v>1433000</v>
      </c>
      <c r="E52" s="23"/>
      <c r="F52" s="23"/>
      <c r="G52" s="23">
        <v>651285</v>
      </c>
      <c r="H52" s="23" t="s">
        <v>7</v>
      </c>
      <c r="I52" s="24">
        <f t="shared" si="5"/>
        <v>45.44905792044662</v>
      </c>
      <c r="J52" s="24">
        <f t="shared" si="2"/>
        <v>73.508630944990855</v>
      </c>
    </row>
    <row r="53" spans="1:10" ht="14.25" customHeight="1" x14ac:dyDescent="0.25">
      <c r="A53" s="7" t="s">
        <v>86</v>
      </c>
      <c r="B53" s="8" t="s">
        <v>87</v>
      </c>
      <c r="C53" s="23">
        <v>3297965</v>
      </c>
      <c r="D53" s="23">
        <v>3200000</v>
      </c>
      <c r="E53" s="23"/>
      <c r="F53" s="23"/>
      <c r="G53" s="23">
        <v>2009400</v>
      </c>
      <c r="H53" s="23" t="s">
        <v>7</v>
      </c>
      <c r="I53" s="24">
        <f t="shared" si="5"/>
        <v>62.793750000000003</v>
      </c>
      <c r="J53" s="24">
        <f t="shared" si="2"/>
        <v>60.928481654596091</v>
      </c>
    </row>
    <row r="54" spans="1:10" ht="31.5" hidden="1" x14ac:dyDescent="0.25">
      <c r="A54" s="7" t="s">
        <v>88</v>
      </c>
      <c r="B54" s="8" t="s">
        <v>89</v>
      </c>
      <c r="C54" s="23"/>
      <c r="D54" s="23"/>
      <c r="E54" s="23"/>
      <c r="F54" s="23"/>
      <c r="G54" s="23"/>
      <c r="H54" s="23" t="s">
        <v>7</v>
      </c>
      <c r="I54" s="24" t="e">
        <f t="shared" si="5"/>
        <v>#DIV/0!</v>
      </c>
      <c r="J54" s="24" t="e">
        <f t="shared" si="2"/>
        <v>#DIV/0!</v>
      </c>
    </row>
    <row r="55" spans="1:10" ht="15.75" x14ac:dyDescent="0.25">
      <c r="A55" s="29" t="s">
        <v>90</v>
      </c>
      <c r="B55" s="30"/>
      <c r="C55" s="21">
        <f>C7+C16+C18+C21+C27+C32+C38+C41+C46+C49+C51</f>
        <v>235506466.87</v>
      </c>
      <c r="D55" s="21">
        <f>D7+D16+D18+D21+D27+D32+D38+D41+D46+D49+D51+D31</f>
        <v>566946479.02999997</v>
      </c>
      <c r="E55" s="21">
        <f>E7+E16+E18+E21+E27+E32+E38+E41+E46+E51</f>
        <v>0</v>
      </c>
      <c r="F55" s="21">
        <f>F7+F16+F18+F21+F27+F32+F38+F41+F46+F51</f>
        <v>0</v>
      </c>
      <c r="G55" s="21">
        <f>G7+G16+G18+G21+G27+G32+G38+G41+G46+G49+G51+G31</f>
        <v>237905164.42000002</v>
      </c>
      <c r="H55" s="25"/>
      <c r="I55" s="22">
        <f t="shared" si="5"/>
        <v>41.962543770804736</v>
      </c>
      <c r="J55" s="22">
        <f t="shared" si="2"/>
        <v>101.01852725399856</v>
      </c>
    </row>
    <row r="56" spans="1:10" ht="15.75" x14ac:dyDescent="0.25">
      <c r="A56" s="15"/>
      <c r="B56" s="14"/>
      <c r="C56" s="14"/>
      <c r="D56" s="14"/>
      <c r="E56" s="16"/>
      <c r="F56" s="16"/>
      <c r="G56" s="16"/>
      <c r="H56" s="16" t="s">
        <v>91</v>
      </c>
      <c r="I56" s="17"/>
      <c r="J56" s="17"/>
    </row>
    <row r="57" spans="1:10" ht="15.75" x14ac:dyDescent="0.25">
      <c r="A57" s="18"/>
      <c r="B57" s="18"/>
      <c r="C57" s="18"/>
      <c r="D57" s="18"/>
      <c r="E57" s="18"/>
      <c r="F57" s="18"/>
      <c r="G57" s="18"/>
      <c r="H57" s="18"/>
      <c r="I57" s="17"/>
      <c r="J57" s="17"/>
    </row>
    <row r="58" spans="1:10" s="10" customFormat="1" ht="15.75" x14ac:dyDescent="0.25">
      <c r="A58" s="9"/>
      <c r="I58" s="11"/>
      <c r="J58" s="11"/>
    </row>
    <row r="59" spans="1:10" ht="15.75" x14ac:dyDescent="0.25">
      <c r="A59" s="19"/>
      <c r="B59" s="18"/>
      <c r="C59" s="18"/>
      <c r="D59" s="18"/>
      <c r="E59" s="18"/>
      <c r="F59" s="18"/>
      <c r="G59" s="18"/>
      <c r="H59" s="18"/>
      <c r="I59" s="17"/>
      <c r="J59" s="17"/>
    </row>
    <row r="60" spans="1:10" ht="15.75" x14ac:dyDescent="0.25">
      <c r="A60" s="19"/>
      <c r="B60" s="18"/>
      <c r="C60" s="18"/>
      <c r="D60" s="18"/>
      <c r="E60" s="18"/>
      <c r="F60" s="18"/>
      <c r="G60" s="18"/>
      <c r="H60" s="18"/>
      <c r="I60" s="17"/>
      <c r="J60" s="17"/>
    </row>
    <row r="61" spans="1:10" ht="15.75" x14ac:dyDescent="0.25">
      <c r="A61" s="19"/>
      <c r="B61" s="18"/>
      <c r="C61" s="20"/>
      <c r="D61" s="20"/>
      <c r="E61" s="20"/>
      <c r="F61" s="20"/>
      <c r="G61" s="20"/>
      <c r="H61" s="18"/>
      <c r="I61" s="17"/>
      <c r="J61" s="17"/>
    </row>
    <row r="62" spans="1:10" ht="15.75" x14ac:dyDescent="0.25">
      <c r="A62" s="18"/>
      <c r="B62" s="18"/>
      <c r="C62" s="18"/>
      <c r="D62" s="18"/>
      <c r="E62" s="18"/>
      <c r="F62" s="18"/>
      <c r="G62" s="18"/>
      <c r="H62" s="18"/>
      <c r="I62" s="17"/>
      <c r="J62" s="17"/>
    </row>
  </sheetData>
  <mergeCells count="11">
    <mergeCell ref="A55:B55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31496062992125984" right="0.11811023622047245" top="0.74803149606299213" bottom="0.35433070866141736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2020-08-25T11:40:23Z</dcterms:modified>
</cp:coreProperties>
</file>