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55" i="2" l="1"/>
  <c r="C51" i="2"/>
  <c r="C49" i="2"/>
  <c r="C46" i="2"/>
  <c r="C41" i="2"/>
  <c r="C38" i="2"/>
  <c r="C32" i="2"/>
  <c r="C27" i="2"/>
  <c r="C21" i="2"/>
  <c r="C18" i="2"/>
  <c r="C16" i="2"/>
  <c r="C7" i="2"/>
  <c r="G21" i="2" l="1"/>
  <c r="G51" i="2"/>
  <c r="F51" i="2"/>
  <c r="E51" i="2"/>
  <c r="D51" i="2"/>
  <c r="G49" i="2"/>
  <c r="F49" i="2"/>
  <c r="E49" i="2"/>
  <c r="D49" i="2"/>
  <c r="G46" i="2"/>
  <c r="F46" i="2"/>
  <c r="E46" i="2"/>
  <c r="D46" i="2"/>
  <c r="G38" i="2"/>
  <c r="F38" i="2"/>
  <c r="E38" i="2"/>
  <c r="D38" i="2"/>
  <c r="G32" i="2"/>
  <c r="F32" i="2"/>
  <c r="E32" i="2"/>
  <c r="D32" i="2"/>
  <c r="G27" i="2"/>
  <c r="F27" i="2"/>
  <c r="E27" i="2"/>
  <c r="D27" i="2"/>
  <c r="F21" i="2"/>
  <c r="E21" i="2"/>
  <c r="D21" i="2"/>
  <c r="G18" i="2"/>
  <c r="F18" i="2"/>
  <c r="E18" i="2"/>
  <c r="D18" i="2"/>
  <c r="G16" i="2"/>
  <c r="F16" i="2"/>
  <c r="E16" i="2"/>
  <c r="D16" i="2"/>
  <c r="G7" i="2"/>
  <c r="F7" i="2"/>
  <c r="E7" i="2"/>
  <c r="D7" i="2"/>
  <c r="J11" i="2" l="1"/>
  <c r="J54" i="2"/>
  <c r="I11" i="2"/>
  <c r="J35" i="2"/>
  <c r="I50" i="2" l="1"/>
  <c r="J50" i="2"/>
  <c r="J47" i="2"/>
  <c r="I47" i="2"/>
  <c r="D41" i="2" l="1"/>
  <c r="G41" i="2"/>
  <c r="I49" i="2" l="1"/>
  <c r="J49" i="2" l="1"/>
  <c r="I8" i="2"/>
  <c r="J23" i="2"/>
  <c r="I35" i="2" l="1"/>
  <c r="I54" i="2" l="1"/>
  <c r="J53" i="2"/>
  <c r="J52" i="2"/>
  <c r="I52" i="2"/>
  <c r="J51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J38" i="2"/>
  <c r="J37" i="2"/>
  <c r="I37" i="2"/>
  <c r="I36" i="2"/>
  <c r="J34" i="2"/>
  <c r="I34" i="2"/>
  <c r="J33" i="2"/>
  <c r="I33" i="2"/>
  <c r="J30" i="2"/>
  <c r="I30" i="2"/>
  <c r="I29" i="2"/>
  <c r="J28" i="2"/>
  <c r="I28" i="2"/>
  <c r="J27" i="2"/>
  <c r="J26" i="2"/>
  <c r="I26" i="2"/>
  <c r="J25" i="2"/>
  <c r="I25" i="2"/>
  <c r="J24" i="2"/>
  <c r="I24" i="2"/>
  <c r="I23" i="2"/>
  <c r="I22" i="2"/>
  <c r="J20" i="2"/>
  <c r="I20" i="2"/>
  <c r="J19" i="2"/>
  <c r="I19" i="2"/>
  <c r="J18" i="2"/>
  <c r="J17" i="2"/>
  <c r="I17" i="2"/>
  <c r="H16" i="2"/>
  <c r="I15" i="2"/>
  <c r="I14" i="2"/>
  <c r="J12" i="2"/>
  <c r="I12" i="2"/>
  <c r="J10" i="2"/>
  <c r="I10" i="2"/>
  <c r="J9" i="2"/>
  <c r="I9" i="2"/>
  <c r="J8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<sst xmlns="http://schemas.openxmlformats.org/spreadsheetml/2006/main" count="155" uniqueCount="115">
  <si>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</si>
  <si>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</si>
  <si>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</si>
  <si>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</si>
  <si>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</si>
  <si>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</si>
  <si>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</si>
  <si>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</si>
  <si>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</si>
  <si>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</si>
  <si>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</si>
  <si>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</si>
  <si>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</si>
  <si>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</si>
  <si>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</si>
  <si>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</si>
  <si>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</si>
  <si>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</si>
  <si>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</si>
  <si>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</si>
  <si>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</si>
  <si>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</si>
  <si>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</si>
  <si>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</si>
  <si>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</si>
  <si>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</si>
  <si>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</si>
  <si>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</si>
  <si>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</si>
  <si>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</si>
  <si>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</si>
  <si>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</si>
  <si>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</si>
  <si>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</si>
  <si>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</si>
  <si>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</si>
  <si>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</si>
  <si>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</si>
  <si>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</si>
  <si>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</si>
  <si>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</si>
  <si>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</si>
  <si>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</si>
  <si>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</si>
  <si>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</si>
  <si>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</si>
  <si>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</si>
  <si>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</si>
  <si>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</si>
  <si>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</si>
  <si>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</si>
  <si>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</si>
  <si>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</si>
  <si>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</si>
  <si>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</si>
  <si>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</si>
  <si>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</si>
  <si>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</si>
  <si>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</si>
  <si>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</si>
  <si>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</si>
  <si>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</si>
  <si>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</si>
  <si>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</si>
  <si>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</si>
  <si>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</si>
  <si>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</si>
  <si>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</si>
  <si>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</si>
  <si>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</si>
  <si>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</si>
  <si>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</si>
  <si>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</si>
  <si>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</si>
  <si>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</si>
  <si>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</si>
  <si>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</si>
  <si>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</si>
  <si>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</si>
  <si>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</si>
  <si>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</si>
  <si>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</si>
  <si>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</si>
  <si>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</si>
  <si>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</si>
  <si>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</si>
  <si>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</si>
  <si>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</si>
  <si>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</si>
  <si>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</si>
  <si>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</si>
  <si>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</si>
  <si>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</si>
  <si>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</si>
  <si>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</si>
  <si>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</si>
  <si>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</si>
  <si>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</si>
  <si>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</si>
  <si>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</si>
  <si>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</si>
  <si>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</si>
  <si>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</si>
  <si>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</si>
  <si>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</si>
  <si>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</si>
  <si>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</si>
  <si>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</si>
  <si>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</si>
  <si>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Уточненные плановые  назначения на 2020 год</t>
  </si>
  <si>
    <t>Темп роста 2020 к соответствующему периоду 2019, %</t>
  </si>
  <si>
    <t xml:space="preserve">Сведения об исполнении бюджета Трубчевского муниципального района Брянской области  за 9 месяцев  2020 года по расходам в разрезе разделов и подразделов классификации расходов бюджета </t>
  </si>
  <si>
    <t>Кассовое исполнение                                                               за 9 месяцев 2019 года</t>
  </si>
  <si>
    <t>Кассовое исполнение                                                               за 9 месяцев                                                                       2020 года</t>
  </si>
  <si>
    <t xml:space="preserve">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</si>
</sst>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topLeftCell="A35" zoomScaleNormal="100" zoomScaleSheetLayoutView="100" workbookViewId="0">
      <selection activeCell="A63" sqref="A63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5" customFormat="1" ht="36.75" customHeight="1" x14ac:dyDescent="0.25">
      <c r="A2" s="31" t="s">
        <v>111</v>
      </c>
      <c r="B2" s="31"/>
      <c r="C2" s="31"/>
      <c r="D2" s="31"/>
      <c r="E2" s="31"/>
      <c r="F2" s="31"/>
      <c r="G2" s="31"/>
      <c r="H2" s="31"/>
      <c r="I2" s="31"/>
      <c r="J2" s="31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2" t="s">
        <v>0</v>
      </c>
      <c r="J3" s="32"/>
      <c r="L3" t="s">
        <v>107</v>
      </c>
    </row>
    <row r="4" spans="1:12" s="4" customFormat="1" ht="22.5" customHeight="1" x14ac:dyDescent="0.25">
      <c r="A4" s="33" t="s">
        <v>1</v>
      </c>
      <c r="B4" s="33" t="s">
        <v>2</v>
      </c>
      <c r="C4" s="34" t="s">
        <v>112</v>
      </c>
      <c r="D4" s="33" t="s">
        <v>109</v>
      </c>
      <c r="E4" s="34" t="s">
        <v>3</v>
      </c>
      <c r="F4" s="34"/>
      <c r="G4" s="34" t="s">
        <v>113</v>
      </c>
      <c r="H4" s="34"/>
      <c r="I4" s="34" t="s">
        <v>4</v>
      </c>
      <c r="J4" s="35" t="s">
        <v>110</v>
      </c>
    </row>
    <row r="5" spans="1:12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2" s="4" customFormat="1" ht="57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2" ht="15.75" x14ac:dyDescent="0.25">
      <c r="A7" s="5" t="s">
        <v>5</v>
      </c>
      <c r="B7" s="6" t="s">
        <v>6</v>
      </c>
      <c r="C7" s="20">
        <f>C8+C9+C10+C11+C12+C13+C14+C15</f>
        <v>47143193.519999996</v>
      </c>
      <c r="D7" s="20">
        <f t="shared" ref="D7:G7" si="0">D8+D9+D10+D11+D12+D13+D14+D15</f>
        <v>66729747.719999999</v>
      </c>
      <c r="E7" s="20">
        <f t="shared" si="0"/>
        <v>0</v>
      </c>
      <c r="F7" s="20">
        <f t="shared" si="0"/>
        <v>0</v>
      </c>
      <c r="G7" s="20">
        <f t="shared" si="0"/>
        <v>51104491.719999999</v>
      </c>
      <c r="H7" s="20" t="s">
        <v>7</v>
      </c>
      <c r="I7" s="21">
        <f t="shared" ref="I7:I15" si="1">G7/D7*100</f>
        <v>76.584272331488449</v>
      </c>
      <c r="J7" s="21">
        <f>G7/C7*100</f>
        <v>108.40269380206384</v>
      </c>
    </row>
    <row r="8" spans="1:12" ht="46.5" customHeight="1" x14ac:dyDescent="0.25">
      <c r="A8" s="7" t="s">
        <v>8</v>
      </c>
      <c r="B8" s="27" t="s">
        <v>9</v>
      </c>
      <c r="C8" s="22">
        <v>1069657.52</v>
      </c>
      <c r="D8" s="22">
        <v>1434000</v>
      </c>
      <c r="E8" s="22"/>
      <c r="F8" s="22"/>
      <c r="G8" s="22">
        <v>885024.65</v>
      </c>
      <c r="H8" s="22" t="s">
        <v>7</v>
      </c>
      <c r="I8" s="23">
        <f t="shared" si="1"/>
        <v>61.717200139470016</v>
      </c>
      <c r="J8" s="23">
        <f>G8/C8*100</f>
        <v>82.739066799623856</v>
      </c>
    </row>
    <row r="9" spans="1:12" ht="66.75" customHeight="1" x14ac:dyDescent="0.25">
      <c r="A9" s="7" t="s">
        <v>10</v>
      </c>
      <c r="B9" s="27" t="s">
        <v>11</v>
      </c>
      <c r="C9" s="22">
        <v>887346.19</v>
      </c>
      <c r="D9" s="22">
        <v>1437000</v>
      </c>
      <c r="E9" s="22"/>
      <c r="F9" s="22"/>
      <c r="G9" s="22">
        <v>935872.17</v>
      </c>
      <c r="H9" s="22" t="s">
        <v>7</v>
      </c>
      <c r="I9" s="23">
        <f t="shared" si="1"/>
        <v>65.12680375782881</v>
      </c>
      <c r="J9" s="23">
        <f t="shared" ref="J9:J55" si="2">G9/C9*100</f>
        <v>105.46866381428876</v>
      </c>
    </row>
    <row r="10" spans="1:12" ht="60.75" customHeight="1" x14ac:dyDescent="0.25">
      <c r="A10" s="7" t="s">
        <v>12</v>
      </c>
      <c r="B10" s="27" t="s">
        <v>13</v>
      </c>
      <c r="C10" s="22">
        <v>17584939.25</v>
      </c>
      <c r="D10" s="22">
        <v>24676460.289999999</v>
      </c>
      <c r="E10" s="22"/>
      <c r="F10" s="22"/>
      <c r="G10" s="22">
        <v>18617450.739999998</v>
      </c>
      <c r="H10" s="22" t="s">
        <v>7</v>
      </c>
      <c r="I10" s="23">
        <f t="shared" si="1"/>
        <v>75.446196582516407</v>
      </c>
      <c r="J10" s="23">
        <f t="shared" si="2"/>
        <v>105.87156700015325</v>
      </c>
    </row>
    <row r="11" spans="1:12" ht="21" customHeight="1" x14ac:dyDescent="0.25">
      <c r="A11" s="7" t="s">
        <v>14</v>
      </c>
      <c r="B11" s="27" t="s">
        <v>15</v>
      </c>
      <c r="C11" s="22">
        <v>5794</v>
      </c>
      <c r="D11" s="22">
        <v>13280</v>
      </c>
      <c r="E11" s="22"/>
      <c r="F11" s="22"/>
      <c r="G11" s="22">
        <v>13280</v>
      </c>
      <c r="H11" s="22" t="s">
        <v>7</v>
      </c>
      <c r="I11" s="23">
        <f t="shared" si="1"/>
        <v>100</v>
      </c>
      <c r="J11" s="23">
        <f t="shared" si="2"/>
        <v>229.20262340352087</v>
      </c>
    </row>
    <row r="12" spans="1:12" ht="50.25" customHeight="1" x14ac:dyDescent="0.25">
      <c r="A12" s="7" t="s">
        <v>16</v>
      </c>
      <c r="B12" s="27" t="s">
        <v>17</v>
      </c>
      <c r="C12" s="22">
        <v>4718599.57</v>
      </c>
      <c r="D12" s="22">
        <v>7277839.71</v>
      </c>
      <c r="E12" s="22"/>
      <c r="F12" s="22"/>
      <c r="G12" s="22">
        <v>5811998.0999999996</v>
      </c>
      <c r="H12" s="22" t="s">
        <v>7</v>
      </c>
      <c r="I12" s="23">
        <f t="shared" si="1"/>
        <v>79.85883629745399</v>
      </c>
      <c r="J12" s="23">
        <f t="shared" si="2"/>
        <v>123.17209828423732</v>
      </c>
    </row>
    <row r="13" spans="1:12" ht="27.75" customHeight="1" x14ac:dyDescent="0.25">
      <c r="A13" s="7" t="s">
        <v>95</v>
      </c>
      <c r="B13" s="27" t="s">
        <v>94</v>
      </c>
      <c r="C13" s="22">
        <v>490452</v>
      </c>
      <c r="D13" s="22"/>
      <c r="E13" s="22"/>
      <c r="F13" s="22"/>
      <c r="G13" s="22"/>
      <c r="H13" s="22"/>
      <c r="I13" s="23"/>
      <c r="J13" s="23"/>
    </row>
    <row r="14" spans="1:12" ht="15.75" x14ac:dyDescent="0.25">
      <c r="A14" s="7" t="s">
        <v>18</v>
      </c>
      <c r="B14" s="27" t="s">
        <v>19</v>
      </c>
      <c r="C14" s="23">
        <v>0</v>
      </c>
      <c r="D14" s="22">
        <v>100000</v>
      </c>
      <c r="E14" s="22"/>
      <c r="F14" s="22"/>
      <c r="G14" s="23">
        <v>0</v>
      </c>
      <c r="H14" s="22" t="s">
        <v>7</v>
      </c>
      <c r="I14" s="23">
        <f t="shared" si="1"/>
        <v>0</v>
      </c>
      <c r="J14" s="23">
        <v>0</v>
      </c>
    </row>
    <row r="15" spans="1:12" ht="15.75" x14ac:dyDescent="0.25">
      <c r="A15" s="7" t="s">
        <v>20</v>
      </c>
      <c r="B15" s="27" t="s">
        <v>21</v>
      </c>
      <c r="C15" s="22">
        <v>22386404.989999998</v>
      </c>
      <c r="D15" s="22">
        <v>31791167.719999999</v>
      </c>
      <c r="E15" s="22"/>
      <c r="F15" s="22"/>
      <c r="G15" s="22">
        <v>24840866.059999999</v>
      </c>
      <c r="H15" s="22" t="s">
        <v>7</v>
      </c>
      <c r="I15" s="23">
        <f t="shared" si="1"/>
        <v>78.137633316225987</v>
      </c>
      <c r="J15" s="23">
        <v>0</v>
      </c>
    </row>
    <row r="16" spans="1:12" ht="15.75" x14ac:dyDescent="0.25">
      <c r="A16" s="5" t="s">
        <v>22</v>
      </c>
      <c r="B16" s="6" t="s">
        <v>23</v>
      </c>
      <c r="C16" s="20">
        <f t="shared" ref="C16" si="3">C17</f>
        <v>862443.75</v>
      </c>
      <c r="D16" s="20">
        <f t="shared" ref="D16:G16" si="4">D17</f>
        <v>1288830</v>
      </c>
      <c r="E16" s="20">
        <f t="shared" si="4"/>
        <v>0</v>
      </c>
      <c r="F16" s="20">
        <f t="shared" si="4"/>
        <v>0</v>
      </c>
      <c r="G16" s="20">
        <f t="shared" si="4"/>
        <v>879558.75</v>
      </c>
      <c r="H16" s="20" t="str">
        <f t="shared" ref="H16" si="5">H17</f>
        <v>-</v>
      </c>
      <c r="I16" s="21">
        <f>G16/D16*100</f>
        <v>68.244745234049489</v>
      </c>
      <c r="J16" s="21">
        <f t="shared" si="2"/>
        <v>101.9844772485162</v>
      </c>
    </row>
    <row r="17" spans="1:10" ht="15.75" x14ac:dyDescent="0.25">
      <c r="A17" s="7" t="s">
        <v>24</v>
      </c>
      <c r="B17" s="8" t="s">
        <v>25</v>
      </c>
      <c r="C17" s="22">
        <v>862443.75</v>
      </c>
      <c r="D17" s="22">
        <v>1288830</v>
      </c>
      <c r="E17" s="22"/>
      <c r="F17" s="22"/>
      <c r="G17" s="22">
        <v>879558.75</v>
      </c>
      <c r="H17" s="22" t="s">
        <v>7</v>
      </c>
      <c r="I17" s="23">
        <f t="shared" ref="I17:I55" si="6">G17/D17*100</f>
        <v>68.244745234049489</v>
      </c>
      <c r="J17" s="23">
        <f t="shared" si="2"/>
        <v>101.9844772485162</v>
      </c>
    </row>
    <row r="18" spans="1:10" ht="47.25" x14ac:dyDescent="0.25">
      <c r="A18" s="5" t="s">
        <v>26</v>
      </c>
      <c r="B18" s="26" t="s">
        <v>27</v>
      </c>
      <c r="C18" s="20">
        <f t="shared" ref="C18" si="7">C19+C20</f>
        <v>7163775.8499999996</v>
      </c>
      <c r="D18" s="20">
        <f t="shared" ref="D18:G18" si="8">D19+D20</f>
        <v>10079680</v>
      </c>
      <c r="E18" s="20">
        <f t="shared" si="8"/>
        <v>0</v>
      </c>
      <c r="F18" s="20">
        <f t="shared" si="8"/>
        <v>0</v>
      </c>
      <c r="G18" s="20">
        <f t="shared" si="8"/>
        <v>6939547.7400000002</v>
      </c>
      <c r="H18" s="20" t="s">
        <v>7</v>
      </c>
      <c r="I18" s="21">
        <f t="shared" si="6"/>
        <v>68.84690525889711</v>
      </c>
      <c r="J18" s="21">
        <f t="shared" si="2"/>
        <v>96.869973116202416</v>
      </c>
    </row>
    <row r="19" spans="1:10" ht="63" x14ac:dyDescent="0.25">
      <c r="A19" s="7" t="s">
        <v>28</v>
      </c>
      <c r="B19" s="27" t="s">
        <v>29</v>
      </c>
      <c r="C19" s="22">
        <v>2264709.36</v>
      </c>
      <c r="D19" s="22">
        <v>3179680</v>
      </c>
      <c r="E19" s="22"/>
      <c r="F19" s="22"/>
      <c r="G19" s="22">
        <v>2176528.7400000002</v>
      </c>
      <c r="H19" s="22" t="s">
        <v>7</v>
      </c>
      <c r="I19" s="23">
        <f t="shared" si="6"/>
        <v>68.451188169878748</v>
      </c>
      <c r="J19" s="23">
        <f t="shared" si="2"/>
        <v>96.106316264794373</v>
      </c>
    </row>
    <row r="20" spans="1:10" ht="15.75" x14ac:dyDescent="0.25">
      <c r="A20" s="7" t="s">
        <v>30</v>
      </c>
      <c r="B20" s="27" t="s">
        <v>31</v>
      </c>
      <c r="C20" s="22">
        <v>4899066.49</v>
      </c>
      <c r="D20" s="22">
        <v>6900000</v>
      </c>
      <c r="E20" s="22"/>
      <c r="F20" s="22"/>
      <c r="G20" s="22">
        <v>4763019</v>
      </c>
      <c r="H20" s="22" t="s">
        <v>7</v>
      </c>
      <c r="I20" s="23">
        <f t="shared" si="6"/>
        <v>69.029260869565206</v>
      </c>
      <c r="J20" s="23">
        <f t="shared" si="2"/>
        <v>97.222991558132534</v>
      </c>
    </row>
    <row r="21" spans="1:10" ht="15.75" x14ac:dyDescent="0.25">
      <c r="A21" s="5" t="s">
        <v>32</v>
      </c>
      <c r="B21" s="26" t="s">
        <v>33</v>
      </c>
      <c r="C21" s="20">
        <f>C22+C23+C24+C25+C26</f>
        <v>19335845.789999999</v>
      </c>
      <c r="D21" s="20">
        <f t="shared" ref="D21:G21" si="9">D22+D23+D24+D25+D26</f>
        <v>57102435.789999999</v>
      </c>
      <c r="E21" s="20">
        <f t="shared" si="9"/>
        <v>0</v>
      </c>
      <c r="F21" s="20">
        <f t="shared" si="9"/>
        <v>0</v>
      </c>
      <c r="G21" s="20">
        <f t="shared" si="9"/>
        <v>41092483.32</v>
      </c>
      <c r="H21" s="20" t="s">
        <v>7</v>
      </c>
      <c r="I21" s="21">
        <f t="shared" si="6"/>
        <v>71.962750365188938</v>
      </c>
      <c r="J21" s="21">
        <f t="shared" si="2"/>
        <v>212.51970959166408</v>
      </c>
    </row>
    <row r="22" spans="1:10" ht="15.75" x14ac:dyDescent="0.25">
      <c r="A22" s="7" t="s">
        <v>34</v>
      </c>
      <c r="B22" s="27" t="s">
        <v>35</v>
      </c>
      <c r="C22" s="22">
        <v>0</v>
      </c>
      <c r="D22" s="22">
        <v>78555.3</v>
      </c>
      <c r="E22" s="22"/>
      <c r="F22" s="22"/>
      <c r="G22" s="22">
        <v>78555.3</v>
      </c>
      <c r="H22" s="22" t="s">
        <v>7</v>
      </c>
      <c r="I22" s="23">
        <f t="shared" si="6"/>
        <v>100</v>
      </c>
      <c r="J22" s="23"/>
    </row>
    <row r="23" spans="1:10" ht="15.75" x14ac:dyDescent="0.25">
      <c r="A23" s="7" t="s">
        <v>36</v>
      </c>
      <c r="B23" s="27" t="s">
        <v>37</v>
      </c>
      <c r="C23" s="22">
        <v>153120</v>
      </c>
      <c r="D23" s="22">
        <v>168000</v>
      </c>
      <c r="E23" s="22"/>
      <c r="F23" s="22"/>
      <c r="G23" s="22">
        <v>167040</v>
      </c>
      <c r="H23" s="22" t="s">
        <v>7</v>
      </c>
      <c r="I23" s="23">
        <f t="shared" si="6"/>
        <v>99.428571428571431</v>
      </c>
      <c r="J23" s="23">
        <f t="shared" si="2"/>
        <v>109.09090909090908</v>
      </c>
    </row>
    <row r="24" spans="1:10" ht="15.75" x14ac:dyDescent="0.25">
      <c r="A24" s="7" t="s">
        <v>38</v>
      </c>
      <c r="B24" s="27" t="s">
        <v>39</v>
      </c>
      <c r="C24" s="22">
        <v>2800000</v>
      </c>
      <c r="D24" s="22">
        <v>4184800</v>
      </c>
      <c r="E24" s="22"/>
      <c r="F24" s="22"/>
      <c r="G24" s="22">
        <v>2684800</v>
      </c>
      <c r="H24" s="22" t="s">
        <v>7</v>
      </c>
      <c r="I24" s="23">
        <f t="shared" si="6"/>
        <v>64.155993117950686</v>
      </c>
      <c r="J24" s="23">
        <f t="shared" si="2"/>
        <v>95.885714285714286</v>
      </c>
    </row>
    <row r="25" spans="1:10" ht="15.75" x14ac:dyDescent="0.25">
      <c r="A25" s="7" t="s">
        <v>40</v>
      </c>
      <c r="B25" s="27" t="s">
        <v>41</v>
      </c>
      <c r="C25" s="22">
        <v>16225582.27</v>
      </c>
      <c r="D25" s="22">
        <v>52345691.490000002</v>
      </c>
      <c r="E25" s="22"/>
      <c r="F25" s="22"/>
      <c r="G25" s="22">
        <v>37956656.68</v>
      </c>
      <c r="H25" s="22" t="s">
        <v>7</v>
      </c>
      <c r="I25" s="23">
        <f t="shared" si="6"/>
        <v>72.511520240880088</v>
      </c>
      <c r="J25" s="23">
        <f t="shared" si="2"/>
        <v>233.93093725936285</v>
      </c>
    </row>
    <row r="26" spans="1:10" ht="31.5" x14ac:dyDescent="0.25">
      <c r="A26" s="7" t="s">
        <v>42</v>
      </c>
      <c r="B26" s="8" t="s">
        <v>43</v>
      </c>
      <c r="C26" s="22">
        <v>157143.51999999999</v>
      </c>
      <c r="D26" s="22">
        <v>325389</v>
      </c>
      <c r="E26" s="22"/>
      <c r="F26" s="22"/>
      <c r="G26" s="22">
        <v>205431.34</v>
      </c>
      <c r="H26" s="22" t="s">
        <v>7</v>
      </c>
      <c r="I26" s="23">
        <f t="shared" si="6"/>
        <v>63.134076443887167</v>
      </c>
      <c r="J26" s="23">
        <f t="shared" si="2"/>
        <v>130.72848310894398</v>
      </c>
    </row>
    <row r="27" spans="1:10" ht="31.5" x14ac:dyDescent="0.25">
      <c r="A27" s="5" t="s">
        <v>44</v>
      </c>
      <c r="B27" s="6" t="s">
        <v>45</v>
      </c>
      <c r="C27" s="20">
        <f>C28+C29+C30+C31</f>
        <v>12648790.020000001</v>
      </c>
      <c r="D27" s="20">
        <f t="shared" ref="D27:G27" si="10">D28+D29+D30</f>
        <v>14086280.4</v>
      </c>
      <c r="E27" s="20">
        <f t="shared" si="10"/>
        <v>0</v>
      </c>
      <c r="F27" s="20">
        <f t="shared" si="10"/>
        <v>0</v>
      </c>
      <c r="G27" s="20">
        <f t="shared" si="10"/>
        <v>7151546.29</v>
      </c>
      <c r="H27" s="20" t="s">
        <v>7</v>
      </c>
      <c r="I27" s="21">
        <f t="shared" si="6"/>
        <v>50.769586341615067</v>
      </c>
      <c r="J27" s="21">
        <f t="shared" si="2"/>
        <v>56.539370791135958</v>
      </c>
    </row>
    <row r="28" spans="1:10" ht="15.75" x14ac:dyDescent="0.25">
      <c r="A28" s="7" t="s">
        <v>46</v>
      </c>
      <c r="B28" s="8" t="s">
        <v>47</v>
      </c>
      <c r="C28" s="22">
        <v>38382.449999999997</v>
      </c>
      <c r="D28" s="22">
        <v>32500</v>
      </c>
      <c r="E28" s="22"/>
      <c r="F28" s="22"/>
      <c r="G28" s="22">
        <v>21612.44</v>
      </c>
      <c r="H28" s="22" t="s">
        <v>7</v>
      </c>
      <c r="I28" s="23">
        <f t="shared" si="6"/>
        <v>66.499815384615374</v>
      </c>
      <c r="J28" s="23">
        <f t="shared" si="2"/>
        <v>56.308130408559123</v>
      </c>
    </row>
    <row r="29" spans="1:10" ht="15.75" x14ac:dyDescent="0.25">
      <c r="A29" s="7" t="s">
        <v>48</v>
      </c>
      <c r="B29" s="8" t="s">
        <v>49</v>
      </c>
      <c r="C29" s="22">
        <v>3657667.6</v>
      </c>
      <c r="D29" s="22">
        <v>5598680.4000000004</v>
      </c>
      <c r="E29" s="22"/>
      <c r="F29" s="22"/>
      <c r="G29" s="22">
        <v>456256.8</v>
      </c>
      <c r="H29" s="22" t="s">
        <v>7</v>
      </c>
      <c r="I29" s="23">
        <f t="shared" si="6"/>
        <v>8.1493631963703432</v>
      </c>
      <c r="J29" s="23">
        <v>0</v>
      </c>
    </row>
    <row r="30" spans="1:10" ht="20.25" customHeight="1" x14ac:dyDescent="0.25">
      <c r="A30" s="7" t="s">
        <v>50</v>
      </c>
      <c r="B30" s="8" t="s">
        <v>51</v>
      </c>
      <c r="C30" s="22">
        <v>8952739.9700000007</v>
      </c>
      <c r="D30" s="22">
        <v>8455100</v>
      </c>
      <c r="E30" s="22"/>
      <c r="F30" s="22"/>
      <c r="G30" s="22">
        <v>6673677.0499999998</v>
      </c>
      <c r="H30" s="22" t="s">
        <v>7</v>
      </c>
      <c r="I30" s="23">
        <f t="shared" si="6"/>
        <v>78.930787926813395</v>
      </c>
      <c r="J30" s="23">
        <f t="shared" si="2"/>
        <v>74.543403163311126</v>
      </c>
    </row>
    <row r="31" spans="1:10" ht="26.25" hidden="1" customHeight="1" x14ac:dyDescent="0.25">
      <c r="A31" s="5" t="s">
        <v>105</v>
      </c>
      <c r="B31" s="6" t="s">
        <v>106</v>
      </c>
      <c r="C31" s="22"/>
      <c r="D31" s="20"/>
      <c r="E31" s="20"/>
      <c r="F31" s="20"/>
      <c r="G31" s="20"/>
      <c r="H31" s="20"/>
      <c r="I31" s="21"/>
      <c r="J31" s="21"/>
    </row>
    <row r="32" spans="1:10" ht="15.75" x14ac:dyDescent="0.25">
      <c r="A32" s="5" t="s">
        <v>52</v>
      </c>
      <c r="B32" s="6" t="s">
        <v>53</v>
      </c>
      <c r="C32" s="20">
        <f>SUM(C33:C37)</f>
        <v>186491712.31</v>
      </c>
      <c r="D32" s="20">
        <f t="shared" ref="D32:G32" si="11">D33+D34+D35+D36+D37</f>
        <v>314005340.19</v>
      </c>
      <c r="E32" s="20">
        <f t="shared" si="11"/>
        <v>0</v>
      </c>
      <c r="F32" s="20">
        <f t="shared" si="11"/>
        <v>0</v>
      </c>
      <c r="G32" s="20">
        <f t="shared" si="11"/>
        <v>214149415.87</v>
      </c>
      <c r="H32" s="20" t="s">
        <v>7</v>
      </c>
      <c r="I32" s="21">
        <f t="shared" si="6"/>
        <v>68.19929105040741</v>
      </c>
      <c r="J32" s="21">
        <f t="shared" si="2"/>
        <v>114.83052689978275</v>
      </c>
    </row>
    <row r="33" spans="1:12" ht="15.75" x14ac:dyDescent="0.25">
      <c r="A33" s="7" t="s">
        <v>54</v>
      </c>
      <c r="B33" s="8" t="s">
        <v>55</v>
      </c>
      <c r="C33" s="22">
        <v>48420441.159999996</v>
      </c>
      <c r="D33" s="22">
        <v>76717228.900000006</v>
      </c>
      <c r="E33" s="22"/>
      <c r="F33" s="22"/>
      <c r="G33" s="22">
        <v>49220264.420000002</v>
      </c>
      <c r="H33" s="22" t="s">
        <v>7</v>
      </c>
      <c r="I33" s="23">
        <f t="shared" si="6"/>
        <v>64.158032199205252</v>
      </c>
      <c r="J33" s="23">
        <f t="shared" si="2"/>
        <v>101.65182976618713</v>
      </c>
    </row>
    <row r="34" spans="1:12" ht="15.75" x14ac:dyDescent="0.25">
      <c r="A34" s="7" t="s">
        <v>56</v>
      </c>
      <c r="B34" s="8" t="s">
        <v>57</v>
      </c>
      <c r="C34" s="22">
        <v>104775374.09999999</v>
      </c>
      <c r="D34" s="22">
        <v>169382187.28999999</v>
      </c>
      <c r="E34" s="22"/>
      <c r="F34" s="22"/>
      <c r="G34" s="22">
        <v>110970839.36</v>
      </c>
      <c r="H34" s="22" t="s">
        <v>7</v>
      </c>
      <c r="I34" s="23">
        <f t="shared" si="6"/>
        <v>65.515058658444602</v>
      </c>
      <c r="J34" s="23">
        <f t="shared" si="2"/>
        <v>105.91309295072229</v>
      </c>
    </row>
    <row r="35" spans="1:12" ht="15.75" x14ac:dyDescent="0.25">
      <c r="A35" s="7" t="s">
        <v>92</v>
      </c>
      <c r="B35" s="8" t="s">
        <v>93</v>
      </c>
      <c r="C35" s="22">
        <v>20227820.41</v>
      </c>
      <c r="D35" s="22">
        <v>49788626</v>
      </c>
      <c r="E35" s="22"/>
      <c r="F35" s="22"/>
      <c r="G35" s="22">
        <v>40141108.130000003</v>
      </c>
      <c r="H35" s="22"/>
      <c r="I35" s="23">
        <f t="shared" si="6"/>
        <v>80.623048585433949</v>
      </c>
      <c r="J35" s="23">
        <f t="shared" si="2"/>
        <v>198.44504902839407</v>
      </c>
    </row>
    <row r="36" spans="1:12" ht="15.75" x14ac:dyDescent="0.25">
      <c r="A36" s="7" t="s">
        <v>58</v>
      </c>
      <c r="B36" s="8" t="s">
        <v>59</v>
      </c>
      <c r="C36" s="22">
        <v>54655.5</v>
      </c>
      <c r="D36" s="22">
        <v>50250</v>
      </c>
      <c r="E36" s="22"/>
      <c r="F36" s="22"/>
      <c r="G36" s="22">
        <v>32831</v>
      </c>
      <c r="H36" s="22" t="s">
        <v>7</v>
      </c>
      <c r="I36" s="23">
        <f t="shared" si="6"/>
        <v>65.335323383084571</v>
      </c>
      <c r="J36" s="23">
        <v>0</v>
      </c>
    </row>
    <row r="37" spans="1:12" ht="15.75" x14ac:dyDescent="0.25">
      <c r="A37" s="7" t="s">
        <v>60</v>
      </c>
      <c r="B37" s="8" t="s">
        <v>61</v>
      </c>
      <c r="C37" s="22">
        <v>13013421.140000001</v>
      </c>
      <c r="D37" s="22">
        <v>18067048</v>
      </c>
      <c r="E37" s="22"/>
      <c r="F37" s="22"/>
      <c r="G37" s="22">
        <v>13784372.960000001</v>
      </c>
      <c r="H37" s="22" t="s">
        <v>7</v>
      </c>
      <c r="I37" s="23">
        <f t="shared" si="6"/>
        <v>76.295656932997574</v>
      </c>
      <c r="J37" s="23">
        <f t="shared" si="2"/>
        <v>105.92428241356369</v>
      </c>
    </row>
    <row r="38" spans="1:12" ht="15.75" x14ac:dyDescent="0.25">
      <c r="A38" s="5" t="s">
        <v>62</v>
      </c>
      <c r="B38" s="6" t="s">
        <v>63</v>
      </c>
      <c r="C38" s="20">
        <f>C39+C40</f>
        <v>31002823.350000001</v>
      </c>
      <c r="D38" s="20">
        <f t="shared" ref="D38:G38" si="12">D39</f>
        <v>44801850</v>
      </c>
      <c r="E38" s="20">
        <f t="shared" si="12"/>
        <v>0</v>
      </c>
      <c r="F38" s="20">
        <f t="shared" si="12"/>
        <v>0</v>
      </c>
      <c r="G38" s="20">
        <f t="shared" si="12"/>
        <v>32787657.870000001</v>
      </c>
      <c r="H38" s="20" t="s">
        <v>7</v>
      </c>
      <c r="I38" s="21">
        <f t="shared" si="6"/>
        <v>73.183714221622537</v>
      </c>
      <c r="J38" s="21">
        <f t="shared" si="2"/>
        <v>105.75700638567808</v>
      </c>
    </row>
    <row r="39" spans="1:12" ht="15" customHeight="1" x14ac:dyDescent="0.25">
      <c r="A39" s="7" t="s">
        <v>64</v>
      </c>
      <c r="B39" s="8" t="s">
        <v>65</v>
      </c>
      <c r="C39" s="22">
        <v>31002823.350000001</v>
      </c>
      <c r="D39" s="22">
        <v>44801850</v>
      </c>
      <c r="E39" s="22"/>
      <c r="F39" s="22"/>
      <c r="G39" s="22">
        <v>32787657.870000001</v>
      </c>
      <c r="H39" s="22" t="s">
        <v>7</v>
      </c>
      <c r="I39" s="23">
        <f t="shared" si="6"/>
        <v>73.183714221622537</v>
      </c>
      <c r="J39" s="23">
        <f t="shared" si="2"/>
        <v>105.75700638567808</v>
      </c>
    </row>
    <row r="40" spans="1:12" ht="0.75" hidden="1" customHeight="1" x14ac:dyDescent="0.25">
      <c r="A40" s="7" t="s">
        <v>66</v>
      </c>
      <c r="B40" s="8" t="s">
        <v>67</v>
      </c>
      <c r="C40" s="22"/>
      <c r="D40" s="22"/>
      <c r="E40" s="22"/>
      <c r="F40" s="22"/>
      <c r="G40" s="22"/>
      <c r="H40" s="22" t="s">
        <v>7</v>
      </c>
      <c r="I40" s="23" t="e">
        <f t="shared" si="6"/>
        <v>#DIV/0!</v>
      </c>
      <c r="J40" s="23"/>
    </row>
    <row r="41" spans="1:12" ht="15.75" x14ac:dyDescent="0.25">
      <c r="A41" s="5" t="s">
        <v>68</v>
      </c>
      <c r="B41" s="6" t="s">
        <v>69</v>
      </c>
      <c r="C41" s="20">
        <f>C42+C43+C44+C45</f>
        <v>13310180.68</v>
      </c>
      <c r="D41" s="20">
        <f>D42+D43+D44+D45</f>
        <v>22297783.039999999</v>
      </c>
      <c r="E41" s="20">
        <f>SUM(E42:E45)</f>
        <v>0</v>
      </c>
      <c r="F41" s="20">
        <f>SUM(F42:F45)</f>
        <v>0</v>
      </c>
      <c r="G41" s="20">
        <f>G42+G43+G44+G45</f>
        <v>12454663.350000001</v>
      </c>
      <c r="H41" s="20" t="s">
        <v>7</v>
      </c>
      <c r="I41" s="21">
        <f t="shared" si="6"/>
        <v>55.856061240068478</v>
      </c>
      <c r="J41" s="21">
        <f t="shared" si="2"/>
        <v>93.572458927732612</v>
      </c>
    </row>
    <row r="42" spans="1:12" ht="15.75" x14ac:dyDescent="0.25">
      <c r="A42" s="7" t="s">
        <v>70</v>
      </c>
      <c r="B42" s="8" t="s">
        <v>71</v>
      </c>
      <c r="C42" s="22">
        <v>4191486.76</v>
      </c>
      <c r="D42" s="22">
        <v>6089890.9900000002</v>
      </c>
      <c r="E42" s="22"/>
      <c r="F42" s="22"/>
      <c r="G42" s="22">
        <v>4062400.99</v>
      </c>
      <c r="H42" s="22" t="s">
        <v>7</v>
      </c>
      <c r="I42" s="23">
        <f t="shared" si="6"/>
        <v>66.707285839282321</v>
      </c>
      <c r="J42" s="23">
        <f t="shared" si="2"/>
        <v>96.920286824429823</v>
      </c>
    </row>
    <row r="43" spans="1:12" ht="15.75" x14ac:dyDescent="0.25">
      <c r="A43" s="7" t="s">
        <v>72</v>
      </c>
      <c r="B43" s="8" t="s">
        <v>73</v>
      </c>
      <c r="C43" s="22">
        <v>60320</v>
      </c>
      <c r="D43" s="22">
        <v>116400</v>
      </c>
      <c r="E43" s="22"/>
      <c r="F43" s="22"/>
      <c r="G43" s="22">
        <v>70800</v>
      </c>
      <c r="H43" s="22" t="s">
        <v>7</v>
      </c>
      <c r="I43" s="23">
        <f t="shared" si="6"/>
        <v>60.824742268041234</v>
      </c>
      <c r="J43" s="23">
        <f t="shared" si="2"/>
        <v>117.37400530503979</v>
      </c>
    </row>
    <row r="44" spans="1:12" ht="15.75" x14ac:dyDescent="0.25">
      <c r="A44" s="7" t="s">
        <v>74</v>
      </c>
      <c r="B44" s="8" t="s">
        <v>75</v>
      </c>
      <c r="C44" s="22">
        <v>7861981.29</v>
      </c>
      <c r="D44" s="22">
        <v>13649306.050000001</v>
      </c>
      <c r="E44" s="22"/>
      <c r="F44" s="22"/>
      <c r="G44" s="22">
        <v>7183854.79</v>
      </c>
      <c r="H44" s="22" t="s">
        <v>7</v>
      </c>
      <c r="I44" s="23">
        <f t="shared" si="6"/>
        <v>52.63164855183242</v>
      </c>
      <c r="J44" s="23">
        <f t="shared" si="2"/>
        <v>91.374610610399969</v>
      </c>
      <c r="L44" t="s">
        <v>114</v>
      </c>
    </row>
    <row r="45" spans="1:12" ht="29.25" customHeight="1" x14ac:dyDescent="0.25">
      <c r="A45" s="7" t="s">
        <v>76</v>
      </c>
      <c r="B45" s="8" t="s">
        <v>77</v>
      </c>
      <c r="C45" s="22">
        <v>1196392.6299999999</v>
      </c>
      <c r="D45" s="22">
        <v>2442186</v>
      </c>
      <c r="E45" s="22"/>
      <c r="F45" s="22"/>
      <c r="G45" s="22">
        <v>1137607.57</v>
      </c>
      <c r="H45" s="22" t="s">
        <v>7</v>
      </c>
      <c r="I45" s="23">
        <f t="shared" si="6"/>
        <v>46.581528597739897</v>
      </c>
      <c r="J45" s="23">
        <f t="shared" si="2"/>
        <v>95.086474245499161</v>
      </c>
    </row>
    <row r="46" spans="1:12" ht="15.75" x14ac:dyDescent="0.25">
      <c r="A46" s="5" t="s">
        <v>78</v>
      </c>
      <c r="B46" s="6" t="s">
        <v>79</v>
      </c>
      <c r="C46" s="20">
        <f>C47</f>
        <v>10474648.619999999</v>
      </c>
      <c r="D46" s="20">
        <f t="shared" ref="D46:G46" si="13">D47</f>
        <v>13966800</v>
      </c>
      <c r="E46" s="20">
        <f t="shared" si="13"/>
        <v>0</v>
      </c>
      <c r="F46" s="20">
        <f t="shared" si="13"/>
        <v>0</v>
      </c>
      <c r="G46" s="20">
        <f t="shared" si="13"/>
        <v>8540843.5399999991</v>
      </c>
      <c r="H46" s="20" t="s">
        <v>7</v>
      </c>
      <c r="I46" s="21">
        <f t="shared" si="6"/>
        <v>61.151040610590826</v>
      </c>
      <c r="J46" s="21">
        <f t="shared" si="2"/>
        <v>81.538234358452399</v>
      </c>
    </row>
    <row r="47" spans="1:12" ht="13.5" customHeight="1" x14ac:dyDescent="0.25">
      <c r="A47" s="7" t="s">
        <v>97</v>
      </c>
      <c r="B47" s="6" t="s">
        <v>96</v>
      </c>
      <c r="C47" s="22">
        <v>10474648.619999999</v>
      </c>
      <c r="D47" s="22">
        <v>13966800</v>
      </c>
      <c r="E47" s="22"/>
      <c r="F47" s="22"/>
      <c r="G47" s="22">
        <v>8540843.5399999991</v>
      </c>
      <c r="H47" s="20"/>
      <c r="I47" s="23">
        <f t="shared" ref="I47:I50" si="14">G47/D47*100</f>
        <v>61.151040610590826</v>
      </c>
      <c r="J47" s="23">
        <f t="shared" ref="J47:J50" si="15">G47/C47*100</f>
        <v>81.538234358452399</v>
      </c>
    </row>
    <row r="48" spans="1:12" ht="25.5" hidden="1" customHeight="1" x14ac:dyDescent="0.25">
      <c r="A48" s="7" t="s">
        <v>80</v>
      </c>
      <c r="B48" s="8" t="s">
        <v>81</v>
      </c>
      <c r="C48" s="22"/>
      <c r="D48" s="22"/>
      <c r="E48" s="22"/>
      <c r="F48" s="22"/>
      <c r="G48" s="22"/>
      <c r="H48" s="22" t="s">
        <v>7</v>
      </c>
      <c r="I48" s="23"/>
      <c r="J48" s="23"/>
    </row>
    <row r="49" spans="1:10" ht="33.75" customHeight="1" x14ac:dyDescent="0.25">
      <c r="A49" s="5" t="s">
        <v>98</v>
      </c>
      <c r="B49" s="6" t="s">
        <v>99</v>
      </c>
      <c r="C49" s="20">
        <f>SUM(C50:C50)</f>
        <v>379032.34</v>
      </c>
      <c r="D49" s="20">
        <f t="shared" ref="D49:G49" si="16">D50</f>
        <v>377611.29</v>
      </c>
      <c r="E49" s="20">
        <f t="shared" si="16"/>
        <v>0</v>
      </c>
      <c r="F49" s="20">
        <f t="shared" si="16"/>
        <v>0</v>
      </c>
      <c r="G49" s="20">
        <f t="shared" si="16"/>
        <v>286197.64</v>
      </c>
      <c r="H49" s="22"/>
      <c r="I49" s="23">
        <f t="shared" si="14"/>
        <v>75.791600404744258</v>
      </c>
      <c r="J49" s="23">
        <f t="shared" si="15"/>
        <v>75.507446145624399</v>
      </c>
    </row>
    <row r="50" spans="1:10" ht="17.25" customHeight="1" x14ac:dyDescent="0.25">
      <c r="A50" s="7" t="s">
        <v>100</v>
      </c>
      <c r="B50" s="8" t="s">
        <v>101</v>
      </c>
      <c r="C50" s="22">
        <v>379032.34</v>
      </c>
      <c r="D50" s="22">
        <v>377611.29</v>
      </c>
      <c r="E50" s="22"/>
      <c r="F50" s="22"/>
      <c r="G50" s="22">
        <v>286197.64</v>
      </c>
      <c r="H50" s="22"/>
      <c r="I50" s="23">
        <f t="shared" si="14"/>
        <v>75.791600404744258</v>
      </c>
      <c r="J50" s="23">
        <f t="shared" si="15"/>
        <v>75.507446145624399</v>
      </c>
    </row>
    <row r="51" spans="1:10" ht="62.25" customHeight="1" x14ac:dyDescent="0.25">
      <c r="A51" s="5" t="s">
        <v>82</v>
      </c>
      <c r="B51" s="26" t="s">
        <v>83</v>
      </c>
      <c r="C51" s="20">
        <f>C52+C53</f>
        <v>6452802</v>
      </c>
      <c r="D51" s="20">
        <f t="shared" ref="D51:G51" si="17">D52+D53</f>
        <v>4793000</v>
      </c>
      <c r="E51" s="20">
        <f t="shared" si="17"/>
        <v>0</v>
      </c>
      <c r="F51" s="20">
        <f t="shared" si="17"/>
        <v>0</v>
      </c>
      <c r="G51" s="20">
        <f t="shared" si="17"/>
        <v>4396453</v>
      </c>
      <c r="H51" s="20" t="s">
        <v>7</v>
      </c>
      <c r="I51" s="23">
        <f t="shared" si="6"/>
        <v>91.726538702274155</v>
      </c>
      <c r="J51" s="21">
        <f t="shared" si="2"/>
        <v>68.132464005559129</v>
      </c>
    </row>
    <row r="52" spans="1:10" ht="32.25" customHeight="1" x14ac:dyDescent="0.25">
      <c r="A52" s="7" t="s">
        <v>84</v>
      </c>
      <c r="B52" s="8" t="s">
        <v>85</v>
      </c>
      <c r="C52" s="22">
        <v>1028997</v>
      </c>
      <c r="D52" s="22">
        <v>1433000</v>
      </c>
      <c r="E52" s="22"/>
      <c r="F52" s="22"/>
      <c r="G52" s="22">
        <v>1074753</v>
      </c>
      <c r="H52" s="22" t="s">
        <v>7</v>
      </c>
      <c r="I52" s="23">
        <f t="shared" si="6"/>
        <v>75.000209351011861</v>
      </c>
      <c r="J52" s="23">
        <f t="shared" si="2"/>
        <v>104.44666019434459</v>
      </c>
    </row>
    <row r="53" spans="1:10" ht="17.25" customHeight="1" x14ac:dyDescent="0.25">
      <c r="A53" s="7" t="s">
        <v>86</v>
      </c>
      <c r="B53" s="8" t="s">
        <v>87</v>
      </c>
      <c r="C53" s="22">
        <v>5423805</v>
      </c>
      <c r="D53" s="22">
        <v>3360000</v>
      </c>
      <c r="E53" s="22"/>
      <c r="F53" s="22"/>
      <c r="G53" s="22">
        <v>3321700</v>
      </c>
      <c r="H53" s="22" t="s">
        <v>7</v>
      </c>
      <c r="I53" s="23"/>
      <c r="J53" s="23">
        <f t="shared" si="2"/>
        <v>61.24298347746646</v>
      </c>
    </row>
    <row r="54" spans="1:10" ht="34.5" hidden="1" customHeight="1" x14ac:dyDescent="0.25">
      <c r="A54" s="7" t="s">
        <v>88</v>
      </c>
      <c r="B54" s="8" t="s">
        <v>89</v>
      </c>
      <c r="C54" s="22">
        <v>6527460</v>
      </c>
      <c r="D54" s="22"/>
      <c r="E54" s="22"/>
      <c r="F54" s="22"/>
      <c r="G54" s="22"/>
      <c r="H54" s="22" t="s">
        <v>7</v>
      </c>
      <c r="I54" s="23" t="e">
        <f t="shared" si="6"/>
        <v>#DIV/0!</v>
      </c>
      <c r="J54" s="23">
        <f t="shared" si="2"/>
        <v>0</v>
      </c>
    </row>
    <row r="55" spans="1:10" ht="16.5" customHeight="1" x14ac:dyDescent="0.25">
      <c r="A55" s="29" t="s">
        <v>90</v>
      </c>
      <c r="B55" s="30"/>
      <c r="C55" s="20">
        <f>C7+C16+C18+C21+C27+C32+C38+C41+C46+C49+C51</f>
        <v>335265248.23000002</v>
      </c>
      <c r="D55" s="20">
        <f>D7+D16+D18+D21+D27+D32+D38+D41+D46+D49+D51+D31</f>
        <v>549529358.43000007</v>
      </c>
      <c r="E55" s="20">
        <f>E7+E16+E18+E21+E27+E32+E38+E41+E46+E51</f>
        <v>0</v>
      </c>
      <c r="F55" s="20">
        <f>F7+F16+F18+F21+F27+F32+F38+F41+F46+F51</f>
        <v>0</v>
      </c>
      <c r="G55" s="20">
        <f>G7+G16+G18+G21+G27+G32+G38+G41+G46+G49+G51+G31</f>
        <v>379782859.09000003</v>
      </c>
      <c r="H55" s="24"/>
      <c r="I55" s="21">
        <f t="shared" si="6"/>
        <v>69.110567663761572</v>
      </c>
      <c r="J55" s="21">
        <f t="shared" si="2"/>
        <v>113.27832547364405</v>
      </c>
    </row>
    <row r="56" spans="1:10" ht="15" hidden="1" customHeight="1" x14ac:dyDescent="0.25">
      <c r="A56" s="14"/>
      <c r="B56" s="13"/>
      <c r="C56" s="13"/>
      <c r="D56" s="13"/>
      <c r="E56" s="15"/>
      <c r="F56" s="15"/>
      <c r="G56" s="15"/>
      <c r="H56" s="15" t="s">
        <v>91</v>
      </c>
      <c r="I56" s="16"/>
      <c r="J56" s="16"/>
    </row>
    <row r="57" spans="1:10" ht="15.75" hidden="1" x14ac:dyDescent="0.25">
      <c r="A57" s="17"/>
      <c r="B57" s="17"/>
      <c r="C57" s="17"/>
      <c r="D57" s="17"/>
      <c r="E57" s="17"/>
      <c r="F57" s="17"/>
      <c r="G57" s="17"/>
      <c r="H57" s="17"/>
      <c r="I57" s="16"/>
      <c r="J57" s="16"/>
    </row>
    <row r="58" spans="1:10" s="9" customFormat="1" ht="28.5" customHeight="1" x14ac:dyDescent="0.25">
      <c r="A58" s="28" t="s">
        <v>108</v>
      </c>
      <c r="B58" s="28"/>
      <c r="C58" s="28"/>
      <c r="D58" s="28"/>
      <c r="G58" s="9" t="s">
        <v>102</v>
      </c>
      <c r="I58" s="10"/>
      <c r="J58" s="10"/>
    </row>
    <row r="59" spans="1:10" ht="15.75" x14ac:dyDescent="0.25">
      <c r="A59" s="18"/>
      <c r="B59" s="17"/>
      <c r="C59" s="17"/>
      <c r="D59" s="17"/>
      <c r="E59" s="17"/>
      <c r="F59" s="17"/>
      <c r="G59" s="17"/>
      <c r="H59" s="17"/>
      <c r="I59" s="16"/>
      <c r="J59" s="16"/>
    </row>
    <row r="60" spans="1:10" ht="15.75" x14ac:dyDescent="0.25">
      <c r="A60" s="18" t="s">
        <v>103</v>
      </c>
      <c r="B60" s="17"/>
      <c r="C60" s="17"/>
      <c r="D60" s="17"/>
      <c r="E60" s="17"/>
      <c r="F60" s="17"/>
      <c r="G60" s="17"/>
      <c r="H60" s="17"/>
      <c r="I60" s="16"/>
      <c r="J60" s="16"/>
    </row>
    <row r="61" spans="1:10" ht="15.75" x14ac:dyDescent="0.25">
      <c r="A61" s="18" t="s">
        <v>104</v>
      </c>
      <c r="B61" s="17"/>
      <c r="C61" s="19"/>
      <c r="D61" s="19"/>
      <c r="E61" s="19"/>
      <c r="F61" s="19"/>
      <c r="G61" s="19"/>
      <c r="H61" s="17"/>
      <c r="I61" s="16"/>
      <c r="J61" s="16"/>
    </row>
    <row r="62" spans="1:10" ht="15.75" x14ac:dyDescent="0.25">
      <c r="A62" s="17"/>
      <c r="B62" s="17"/>
      <c r="C62" s="17"/>
      <c r="D62" s="17"/>
      <c r="E62" s="17"/>
      <c r="F62" s="17"/>
      <c r="G62" s="17"/>
      <c r="H62" s="17"/>
      <c r="I62" s="16"/>
      <c r="J62" s="16"/>
    </row>
  </sheetData>
  <mergeCells count="12">
    <mergeCell ref="A58:D58"/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2020-11-02T11:37:10Z</dcterms:modified>
</cp:coreProperties>
</file>