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44" i="1" l="1"/>
  <c r="I97" i="1" l="1"/>
  <c r="H97" i="1"/>
  <c r="J98" i="1"/>
  <c r="I98" i="1"/>
  <c r="H98" i="1"/>
  <c r="J96" i="1"/>
  <c r="I96" i="1"/>
  <c r="H96" i="1"/>
  <c r="J74" i="1"/>
  <c r="I74" i="1"/>
  <c r="H74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J95" i="1"/>
  <c r="I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6" i="1"/>
  <c r="F97" i="1"/>
  <c r="J97" i="1"/>
  <c r="F98" i="1"/>
  <c r="F99" i="1"/>
  <c r="H99" i="1"/>
  <c r="I99" i="1"/>
  <c r="J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<sst xmlns="http://schemas.openxmlformats.org/spreadsheetml/2006/main" count="150" uniqueCount="56">
  <si>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</si>
  <si>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</si>
  <si>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</si>
  <si>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</si>
  <si>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</si>
  <si>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</si>
  <si>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</si>
  <si>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</si>
  <si>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</si>
  <si>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</si>
  <si>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</si>
  <si>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</si>
  <si>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</si>
  <si>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</si>
  <si>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</si>
  <si>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</si>
  <si>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</si>
  <si>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</si>
  <si>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</si>
  <si>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</si>
  <si>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</si>
  <si>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</si>
  <si>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</si>
  <si>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</si>
  <si>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</si>
  <si>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</si>
  <si>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</si>
  <si>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</si>
  <si>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</si>
  <si>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</si>
  <si>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</si>
  <si>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</si>
  <si>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</si>
  <si>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</si>
  <si>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</si>
  <si>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</si>
  <si>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</si>
  <si>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</si>
  <si>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</si>
  <si>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</si>
  <si>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</si>
  <si>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</si>
  <si>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</si>
  <si>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</si>
  <si>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</si>
  <si>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</si>
  <si>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</si>
  <si>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</si>
  <si>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</si>
  <si>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</si>
  <si>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</si>
  <si>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</si>
  <si>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</si>
  <si>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</si>
  <si>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</si>
  <si>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Приложение к постановлению администрации
Трубчевского муниципального района
от "___"_______2020г.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</si>
</sst>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G3" sqref="G3:K3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10" width="9" style="6" bestFit="1" customWidth="1"/>
    <col min="11" max="11" width="23.85546875" customWidth="1"/>
  </cols>
  <sheetData>
    <row r="1" spans="1:12" ht="75" customHeight="1" x14ac:dyDescent="0.25">
      <c r="G1" s="26" t="s">
        <v>55</v>
      </c>
      <c r="H1" s="26"/>
      <c r="I1" s="26"/>
      <c r="J1" s="26"/>
      <c r="K1" s="26"/>
      <c r="L1" s="2"/>
    </row>
    <row r="2" spans="1:12" x14ac:dyDescent="0.25">
      <c r="G2" s="30" t="s">
        <v>39</v>
      </c>
      <c r="H2" s="30"/>
      <c r="I2" s="30"/>
      <c r="J2" s="30"/>
      <c r="K2" s="30"/>
      <c r="L2" s="30"/>
    </row>
    <row r="3" spans="1:12" ht="33" customHeight="1" x14ac:dyDescent="0.25">
      <c r="G3" s="27" t="s">
        <v>53</v>
      </c>
      <c r="H3" s="27"/>
      <c r="I3" s="27"/>
      <c r="J3" s="27"/>
      <c r="K3" s="27"/>
      <c r="L3" s="2"/>
    </row>
    <row r="4" spans="1:12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38.25" customHeight="1" x14ac:dyDescent="0.25">
      <c r="A6" s="38" t="s">
        <v>54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2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40</v>
      </c>
      <c r="K8" s="4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41">
        <v>1</v>
      </c>
      <c r="B10" s="28" t="s">
        <v>18</v>
      </c>
      <c r="C10" s="28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4" t="s">
        <v>25</v>
      </c>
    </row>
    <row r="11" spans="1:12" x14ac:dyDescent="0.25">
      <c r="A11" s="42"/>
      <c r="B11" s="28"/>
      <c r="C11" s="28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35"/>
    </row>
    <row r="12" spans="1:12" x14ac:dyDescent="0.25">
      <c r="A12" s="42"/>
      <c r="B12" s="28"/>
      <c r="C12" s="28"/>
      <c r="D12" s="13" t="s">
        <v>7</v>
      </c>
      <c r="E12" s="10">
        <f>SUM(F12:J12)</f>
        <v>615339.81000000006</v>
      </c>
      <c r="F12" s="10">
        <v>88770</v>
      </c>
      <c r="G12" s="20">
        <v>416969.81</v>
      </c>
      <c r="H12" s="23">
        <v>109200</v>
      </c>
      <c r="I12" s="10">
        <v>200</v>
      </c>
      <c r="J12" s="10">
        <v>200</v>
      </c>
      <c r="K12" s="35"/>
    </row>
    <row r="13" spans="1:12" x14ac:dyDescent="0.25">
      <c r="A13" s="42"/>
      <c r="B13" s="28"/>
      <c r="C13" s="28"/>
      <c r="D13" s="13" t="s">
        <v>11</v>
      </c>
      <c r="E13" s="10"/>
      <c r="F13" s="10"/>
      <c r="G13" s="20"/>
      <c r="H13" s="23"/>
      <c r="I13" s="10"/>
      <c r="J13" s="10"/>
      <c r="K13" s="35"/>
    </row>
    <row r="14" spans="1:12" ht="54" customHeight="1" x14ac:dyDescent="0.25">
      <c r="A14" s="43"/>
      <c r="B14" s="28"/>
      <c r="C14" s="28"/>
      <c r="D14" s="13" t="s">
        <v>8</v>
      </c>
      <c r="E14" s="10">
        <f t="shared" ref="E14:E23" si="0">SUM(F14:J14)</f>
        <v>615339.81000000006</v>
      </c>
      <c r="F14" s="10">
        <f>SUM(F10:F12)</f>
        <v>88770</v>
      </c>
      <c r="G14" s="20">
        <f t="shared" ref="G14:J14" si="1">SUM(G10:G12)</f>
        <v>416969.81</v>
      </c>
      <c r="H14" s="23">
        <f t="shared" ref="H14:I14" si="2">SUM(H10:H12)</f>
        <v>109200</v>
      </c>
      <c r="I14" s="10">
        <f t="shared" si="2"/>
        <v>200</v>
      </c>
      <c r="J14" s="10">
        <f t="shared" si="1"/>
        <v>200</v>
      </c>
      <c r="K14" s="36"/>
    </row>
    <row r="15" spans="1:12" ht="22.5" customHeight="1" x14ac:dyDescent="0.25">
      <c r="A15" s="28">
        <v>2</v>
      </c>
      <c r="B15" s="28" t="s">
        <v>48</v>
      </c>
      <c r="C15" s="29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28"/>
    </row>
    <row r="16" spans="1:12" x14ac:dyDescent="0.25">
      <c r="A16" s="28"/>
      <c r="B16" s="28"/>
      <c r="C16" s="29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28"/>
    </row>
    <row r="17" spans="1:11" x14ac:dyDescent="0.25">
      <c r="A17" s="28"/>
      <c r="B17" s="28"/>
      <c r="C17" s="29"/>
      <c r="D17" s="14" t="s">
        <v>7</v>
      </c>
      <c r="E17" s="10">
        <f t="shared" si="0"/>
        <v>1565607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313121.40000000002</v>
      </c>
      <c r="K17" s="28"/>
    </row>
    <row r="18" spans="1:11" x14ac:dyDescent="0.25">
      <c r="A18" s="28"/>
      <c r="B18" s="28"/>
      <c r="C18" s="29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28"/>
    </row>
    <row r="19" spans="1:11" ht="78.75" customHeight="1" x14ac:dyDescent="0.25">
      <c r="A19" s="28"/>
      <c r="B19" s="28"/>
      <c r="C19" s="29"/>
      <c r="D19" s="14" t="s">
        <v>8</v>
      </c>
      <c r="E19" s="10">
        <f t="shared" si="0"/>
        <v>1565607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313121.40000000002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4" t="s">
        <v>52</v>
      </c>
    </row>
    <row r="21" spans="1:11" x14ac:dyDescent="0.25">
      <c r="A21" s="42"/>
      <c r="B21" s="28"/>
      <c r="C21" s="29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35"/>
    </row>
    <row r="22" spans="1:11" x14ac:dyDescent="0.25">
      <c r="A22" s="42"/>
      <c r="B22" s="28"/>
      <c r="C22" s="29"/>
      <c r="D22" s="14" t="s">
        <v>7</v>
      </c>
      <c r="E22" s="10">
        <f>SUM(F22:J22)</f>
        <v>239000</v>
      </c>
      <c r="F22" s="10">
        <v>34000</v>
      </c>
      <c r="G22" s="20">
        <v>45000</v>
      </c>
      <c r="H22" s="23">
        <v>110000</v>
      </c>
      <c r="I22" s="10">
        <v>25000</v>
      </c>
      <c r="J22" s="10">
        <v>25000</v>
      </c>
      <c r="K22" s="35"/>
    </row>
    <row r="23" spans="1:11" x14ac:dyDescent="0.25">
      <c r="A23" s="42"/>
      <c r="B23" s="28"/>
      <c r="C23" s="29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35"/>
    </row>
    <row r="24" spans="1:11" ht="388.5" customHeight="1" x14ac:dyDescent="0.25">
      <c r="A24" s="43"/>
      <c r="B24" s="28"/>
      <c r="C24" s="29"/>
      <c r="D24" s="14" t="s">
        <v>8</v>
      </c>
      <c r="E24" s="10">
        <f>SUM(E20:E23)</f>
        <v>239000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110000</v>
      </c>
      <c r="I24" s="10">
        <f t="shared" si="6"/>
        <v>25000</v>
      </c>
      <c r="J24" s="10">
        <f t="shared" si="5"/>
        <v>25000</v>
      </c>
      <c r="K24" s="36"/>
    </row>
    <row r="25" spans="1:11" x14ac:dyDescent="0.25">
      <c r="A25" s="41">
        <v>4</v>
      </c>
      <c r="B25" s="28" t="s">
        <v>41</v>
      </c>
      <c r="C25" s="29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4" t="s">
        <v>51</v>
      </c>
    </row>
    <row r="26" spans="1:11" x14ac:dyDescent="0.25">
      <c r="A26" s="42"/>
      <c r="B26" s="28"/>
      <c r="C26" s="29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35"/>
    </row>
    <row r="27" spans="1:11" x14ac:dyDescent="0.25">
      <c r="A27" s="42"/>
      <c r="B27" s="28"/>
      <c r="C27" s="29"/>
      <c r="D27" s="14" t="s">
        <v>7</v>
      </c>
      <c r="E27" s="10">
        <f>SUM(F27:J27)</f>
        <v>753148</v>
      </c>
      <c r="F27" s="10"/>
      <c r="G27" s="20">
        <v>348148</v>
      </c>
      <c r="H27" s="23">
        <v>255000</v>
      </c>
      <c r="I27" s="10">
        <v>150000</v>
      </c>
      <c r="J27" s="10">
        <v>0</v>
      </c>
      <c r="K27" s="35"/>
    </row>
    <row r="28" spans="1:11" x14ac:dyDescent="0.25">
      <c r="A28" s="42"/>
      <c r="B28" s="28"/>
      <c r="C28" s="29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35"/>
    </row>
    <row r="29" spans="1:11" ht="102.75" customHeight="1" x14ac:dyDescent="0.25">
      <c r="A29" s="43"/>
      <c r="B29" s="28"/>
      <c r="C29" s="29"/>
      <c r="D29" s="14" t="s">
        <v>8</v>
      </c>
      <c r="E29" s="10">
        <f>SUM(E25:E28)</f>
        <v>753148</v>
      </c>
      <c r="F29" s="10">
        <f t="shared" ref="F29:J29" si="9">SUM(F25:F28)</f>
        <v>0</v>
      </c>
      <c r="G29" s="20">
        <f t="shared" si="9"/>
        <v>348148</v>
      </c>
      <c r="H29" s="23">
        <f t="shared" si="9"/>
        <v>255000</v>
      </c>
      <c r="I29" s="10">
        <f t="shared" si="9"/>
        <v>150000</v>
      </c>
      <c r="J29" s="10">
        <f t="shared" si="9"/>
        <v>0</v>
      </c>
      <c r="K29" s="36"/>
    </row>
    <row r="30" spans="1:11" ht="33.75" customHeight="1" x14ac:dyDescent="0.25">
      <c r="A30" s="28">
        <v>5</v>
      </c>
      <c r="B30" s="28" t="s">
        <v>47</v>
      </c>
      <c r="C30" s="29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41"/>
    </row>
    <row r="31" spans="1:11" x14ac:dyDescent="0.25">
      <c r="A31" s="28"/>
      <c r="B31" s="28"/>
      <c r="C31" s="29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42"/>
    </row>
    <row r="32" spans="1:11" x14ac:dyDescent="0.25">
      <c r="A32" s="28"/>
      <c r="B32" s="28"/>
      <c r="C32" s="29"/>
      <c r="D32" s="14" t="s">
        <v>7</v>
      </c>
      <c r="E32" s="10">
        <f t="shared" si="10"/>
        <v>2020588.88</v>
      </c>
      <c r="F32" s="10">
        <v>812673.75</v>
      </c>
      <c r="G32" s="20">
        <v>365637.52</v>
      </c>
      <c r="H32" s="23">
        <v>637277.61</v>
      </c>
      <c r="I32" s="10">
        <v>102500</v>
      </c>
      <c r="J32" s="10">
        <v>102500</v>
      </c>
      <c r="K32" s="42"/>
    </row>
    <row r="33" spans="1:11" x14ac:dyDescent="0.25">
      <c r="A33" s="28"/>
      <c r="B33" s="28"/>
      <c r="C33" s="29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42"/>
    </row>
    <row r="34" spans="1:11" x14ac:dyDescent="0.25">
      <c r="A34" s="28"/>
      <c r="B34" s="28"/>
      <c r="C34" s="29"/>
      <c r="D34" s="14" t="s">
        <v>8</v>
      </c>
      <c r="E34" s="10">
        <f t="shared" si="10"/>
        <v>2020588.88</v>
      </c>
      <c r="F34" s="10">
        <f>SUM(F30:F32)</f>
        <v>812673.75</v>
      </c>
      <c r="G34" s="20">
        <f t="shared" ref="G34:J34" si="11">SUM(G30:G32)</f>
        <v>365637.52</v>
      </c>
      <c r="H34" s="23">
        <f t="shared" ref="H34:I34" si="12">SUM(H30:H32)</f>
        <v>637277.61</v>
      </c>
      <c r="I34" s="10">
        <f t="shared" si="12"/>
        <v>102500</v>
      </c>
      <c r="J34" s="10">
        <f t="shared" si="11"/>
        <v>102500</v>
      </c>
      <c r="K34" s="43"/>
    </row>
    <row r="35" spans="1:11" ht="33.75" customHeight="1" x14ac:dyDescent="0.25">
      <c r="A35" s="28">
        <v>6</v>
      </c>
      <c r="B35" s="28" t="s">
        <v>46</v>
      </c>
      <c r="C35" s="29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4" t="s">
        <v>50</v>
      </c>
    </row>
    <row r="36" spans="1:11" x14ac:dyDescent="0.25">
      <c r="A36" s="28"/>
      <c r="B36" s="28"/>
      <c r="C36" s="29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35"/>
    </row>
    <row r="37" spans="1:11" x14ac:dyDescent="0.25">
      <c r="A37" s="28"/>
      <c r="B37" s="28"/>
      <c r="C37" s="29"/>
      <c r="D37" s="14" t="s">
        <v>7</v>
      </c>
      <c r="E37" s="10">
        <f t="shared" si="13"/>
        <v>2500000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500000</v>
      </c>
      <c r="K37" s="35"/>
    </row>
    <row r="38" spans="1:11" x14ac:dyDescent="0.25">
      <c r="A38" s="28"/>
      <c r="B38" s="28"/>
      <c r="C38" s="29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35"/>
    </row>
    <row r="39" spans="1:11" ht="87" customHeight="1" x14ac:dyDescent="0.25">
      <c r="A39" s="28"/>
      <c r="B39" s="28"/>
      <c r="C39" s="29"/>
      <c r="D39" s="14" t="s">
        <v>8</v>
      </c>
      <c r="E39" s="10">
        <f t="shared" si="13"/>
        <v>2500000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500000</v>
      </c>
      <c r="K39" s="36"/>
    </row>
    <row r="40" spans="1:11" ht="33.75" customHeight="1" x14ac:dyDescent="0.25">
      <c r="A40" s="41">
        <v>7</v>
      </c>
      <c r="B40" s="28" t="s">
        <v>21</v>
      </c>
      <c r="C40" s="29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4" t="s">
        <v>26</v>
      </c>
    </row>
    <row r="41" spans="1:11" x14ac:dyDescent="0.25">
      <c r="A41" s="42"/>
      <c r="B41" s="28"/>
      <c r="C41" s="29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35"/>
    </row>
    <row r="42" spans="1:11" x14ac:dyDescent="0.25">
      <c r="A42" s="42"/>
      <c r="B42" s="28"/>
      <c r="C42" s="29"/>
      <c r="D42" s="13" t="s">
        <v>7</v>
      </c>
      <c r="E42" s="10">
        <f t="shared" si="13"/>
        <v>96136179.819999993</v>
      </c>
      <c r="F42" s="10">
        <v>21435947.16</v>
      </c>
      <c r="G42" s="20">
        <v>21885707.670000002</v>
      </c>
      <c r="H42" s="23">
        <v>14685124.99</v>
      </c>
      <c r="I42" s="10">
        <v>18966500</v>
      </c>
      <c r="J42" s="10">
        <v>19162900</v>
      </c>
      <c r="K42" s="35"/>
    </row>
    <row r="43" spans="1:11" x14ac:dyDescent="0.25">
      <c r="A43" s="42"/>
      <c r="B43" s="28"/>
      <c r="C43" s="29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35"/>
    </row>
    <row r="44" spans="1:11" ht="41.25" customHeight="1" x14ac:dyDescent="0.25">
      <c r="A44" s="43"/>
      <c r="B44" s="28"/>
      <c r="C44" s="29"/>
      <c r="D44" s="13" t="s">
        <v>8</v>
      </c>
      <c r="E44" s="10">
        <f t="shared" si="13"/>
        <v>96136179.819999993</v>
      </c>
      <c r="F44" s="10">
        <f>SUM(F40:F42)</f>
        <v>21435947.16</v>
      </c>
      <c r="G44" s="20">
        <f t="shared" ref="G44:J44" si="16">SUM(G40:G42)</f>
        <v>21885707.670000002</v>
      </c>
      <c r="H44" s="23">
        <f t="shared" ref="H44:I44" si="17">SUM(H40:H42)</f>
        <v>14685124.99</v>
      </c>
      <c r="I44" s="10">
        <f t="shared" si="17"/>
        <v>18966500</v>
      </c>
      <c r="J44" s="10">
        <f t="shared" si="16"/>
        <v>19162900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4" t="s">
        <v>36</v>
      </c>
    </row>
    <row r="46" spans="1:11" x14ac:dyDescent="0.25">
      <c r="A46" s="28"/>
      <c r="B46" s="28"/>
      <c r="C46" s="29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35"/>
    </row>
    <row r="47" spans="1:11" x14ac:dyDescent="0.25">
      <c r="A47" s="28"/>
      <c r="B47" s="28"/>
      <c r="C47" s="29"/>
      <c r="D47" s="13" t="s">
        <v>7</v>
      </c>
      <c r="E47" s="10">
        <f t="shared" si="13"/>
        <v>117487973.09999999</v>
      </c>
      <c r="F47" s="10">
        <v>18668301.809999999</v>
      </c>
      <c r="G47" s="20">
        <v>21108138.210000001</v>
      </c>
      <c r="H47" s="23">
        <v>28177186.690000001</v>
      </c>
      <c r="I47" s="10">
        <v>21941580.420000002</v>
      </c>
      <c r="J47" s="10">
        <v>27592765.969999999</v>
      </c>
      <c r="K47" s="35"/>
    </row>
    <row r="48" spans="1:11" ht="31.5" customHeight="1" x14ac:dyDescent="0.25">
      <c r="A48" s="28"/>
      <c r="B48" s="28"/>
      <c r="C48" s="29"/>
      <c r="D48" s="13" t="s">
        <v>11</v>
      </c>
      <c r="E48" s="10"/>
      <c r="F48" s="10"/>
      <c r="G48" s="20"/>
      <c r="H48" s="23"/>
      <c r="I48" s="10"/>
      <c r="J48" s="10"/>
      <c r="K48" s="35"/>
    </row>
    <row r="49" spans="1:11" ht="28.5" hidden="1" customHeight="1" x14ac:dyDescent="0.25">
      <c r="A49" s="28"/>
      <c r="B49" s="28"/>
      <c r="C49" s="29"/>
      <c r="D49" s="13" t="s">
        <v>8</v>
      </c>
      <c r="E49" s="10">
        <f>SUM(F49:J49)</f>
        <v>135915184.24000001</v>
      </c>
      <c r="F49" s="10">
        <f>SUM(F45:F47)</f>
        <v>25916572.809999999</v>
      </c>
      <c r="G49" s="20">
        <f t="shared" ref="G49:J49" si="18">SUM(G45:G47)</f>
        <v>32287078.350000001</v>
      </c>
      <c r="H49" s="23">
        <f t="shared" ref="H49:I49" si="19">SUM(H45:H47)</f>
        <v>28177186.690000001</v>
      </c>
      <c r="I49" s="10">
        <f t="shared" si="19"/>
        <v>21941580.420000002</v>
      </c>
      <c r="J49" s="10">
        <f t="shared" si="18"/>
        <v>27592765.969999999</v>
      </c>
      <c r="K49" s="36"/>
    </row>
    <row r="50" spans="1:11" ht="33.75" hidden="1" customHeight="1" x14ac:dyDescent="0.25">
      <c r="A50" s="41">
        <v>7</v>
      </c>
      <c r="B50" s="28"/>
      <c r="C50" s="41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44"/>
    </row>
    <row r="51" spans="1:11" ht="45" hidden="1" customHeight="1" x14ac:dyDescent="0.25">
      <c r="A51" s="42"/>
      <c r="B51" s="28"/>
      <c r="C51" s="42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45"/>
    </row>
    <row r="52" spans="1:11" ht="6.75" hidden="1" customHeight="1" x14ac:dyDescent="0.25">
      <c r="A52" s="42"/>
      <c r="B52" s="28"/>
      <c r="C52" s="42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45"/>
    </row>
    <row r="53" spans="1:11" ht="22.5" hidden="1" customHeight="1" x14ac:dyDescent="0.25">
      <c r="A53" s="42"/>
      <c r="B53" s="28"/>
      <c r="C53" s="42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45"/>
    </row>
    <row r="54" spans="1:11" ht="15" hidden="1" customHeight="1" x14ac:dyDescent="0.25">
      <c r="A54" s="43"/>
      <c r="B54" s="28"/>
      <c r="C54" s="43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44"/>
    </row>
    <row r="56" spans="1:11" ht="45" hidden="1" customHeight="1" x14ac:dyDescent="0.25">
      <c r="A56" s="42"/>
      <c r="B56" s="28"/>
      <c r="C56" s="42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45"/>
    </row>
    <row r="57" spans="1:11" ht="33.75" hidden="1" customHeight="1" x14ac:dyDescent="0.25">
      <c r="A57" s="42"/>
      <c r="B57" s="28"/>
      <c r="C57" s="42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45"/>
    </row>
    <row r="58" spans="1:11" ht="22.5" hidden="1" customHeight="1" x14ac:dyDescent="0.25">
      <c r="A58" s="42"/>
      <c r="B58" s="28"/>
      <c r="C58" s="42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45"/>
    </row>
    <row r="59" spans="1:11" ht="15" hidden="1" customHeight="1" x14ac:dyDescent="0.25">
      <c r="A59" s="43"/>
      <c r="B59" s="28"/>
      <c r="C59" s="43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44"/>
    </row>
    <row r="61" spans="1:11" ht="33.75" hidden="1" customHeight="1" x14ac:dyDescent="0.25">
      <c r="A61" s="42"/>
      <c r="B61" s="28"/>
      <c r="C61" s="42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45"/>
    </row>
    <row r="62" spans="1:11" ht="33.75" hidden="1" customHeight="1" x14ac:dyDescent="0.25">
      <c r="A62" s="42"/>
      <c r="B62" s="28"/>
      <c r="C62" s="42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45"/>
    </row>
    <row r="63" spans="1:11" ht="22.5" hidden="1" customHeight="1" x14ac:dyDescent="0.25">
      <c r="A63" s="42"/>
      <c r="B63" s="28"/>
      <c r="C63" s="42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45"/>
    </row>
    <row r="64" spans="1:11" ht="15" hidden="1" customHeight="1" x14ac:dyDescent="0.25">
      <c r="A64" s="43"/>
      <c r="B64" s="28"/>
      <c r="C64" s="43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44"/>
    </row>
    <row r="66" spans="1:11" ht="45" hidden="1" customHeight="1" x14ac:dyDescent="0.25">
      <c r="A66" s="42"/>
      <c r="B66" s="28"/>
      <c r="C66" s="42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45"/>
    </row>
    <row r="67" spans="1:11" ht="33.75" hidden="1" customHeight="1" x14ac:dyDescent="0.25">
      <c r="A67" s="42"/>
      <c r="B67" s="28"/>
      <c r="C67" s="42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45"/>
    </row>
    <row r="68" spans="1:11" ht="22.5" hidden="1" customHeight="1" x14ac:dyDescent="0.25">
      <c r="A68" s="42"/>
      <c r="B68" s="28"/>
      <c r="C68" s="42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45"/>
    </row>
    <row r="69" spans="1:11" ht="14.25" customHeight="1" x14ac:dyDescent="0.25">
      <c r="A69" s="43"/>
      <c r="B69" s="28"/>
      <c r="C69" s="43"/>
      <c r="D69" s="13" t="s">
        <v>8</v>
      </c>
      <c r="E69" s="10">
        <f>SUM(F69:J69)</f>
        <v>135915184.24000001</v>
      </c>
      <c r="F69" s="10">
        <f>SUM(F64,F59,F54,F49)</f>
        <v>25916572.809999999</v>
      </c>
      <c r="G69" s="20">
        <f>SUM(G64,G59,G54,G49)</f>
        <v>32287078.350000001</v>
      </c>
      <c r="H69" s="23">
        <f>SUM(H64,H59,H54,H49)</f>
        <v>28177186.690000001</v>
      </c>
      <c r="I69" s="10">
        <f>SUM(I64,I59,I54,I49)</f>
        <v>21941580.420000002</v>
      </c>
      <c r="J69" s="10">
        <f>SUM(J64,J59,J54,J49)</f>
        <v>27592765.969999999</v>
      </c>
      <c r="K69" s="46"/>
    </row>
    <row r="70" spans="1:11" ht="33.75" customHeight="1" x14ac:dyDescent="0.25">
      <c r="A70" s="28">
        <v>9</v>
      </c>
      <c r="B70" s="28" t="s">
        <v>45</v>
      </c>
      <c r="C70" s="29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50" t="s">
        <v>49</v>
      </c>
    </row>
    <row r="71" spans="1:11" x14ac:dyDescent="0.25">
      <c r="A71" s="28"/>
      <c r="B71" s="28"/>
      <c r="C71" s="29"/>
      <c r="D71" s="13" t="s">
        <v>30</v>
      </c>
      <c r="E71" s="10">
        <f t="shared" si="27"/>
        <v>33386427.59</v>
      </c>
      <c r="F71" s="10">
        <v>5134312.07</v>
      </c>
      <c r="G71" s="20">
        <v>8332638.1100000003</v>
      </c>
      <c r="H71" s="23">
        <v>6620367.7300000004</v>
      </c>
      <c r="I71" s="10">
        <v>6519790.0899999999</v>
      </c>
      <c r="J71" s="10">
        <v>6779319.5899999999</v>
      </c>
      <c r="K71" s="50"/>
    </row>
    <row r="72" spans="1:11" x14ac:dyDescent="0.25">
      <c r="A72" s="28"/>
      <c r="B72" s="28"/>
      <c r="C72" s="29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50"/>
    </row>
    <row r="73" spans="1:11" x14ac:dyDescent="0.25">
      <c r="A73" s="28"/>
      <c r="B73" s="28"/>
      <c r="C73" s="29"/>
      <c r="D73" s="13" t="s">
        <v>11</v>
      </c>
      <c r="E73" s="10"/>
      <c r="F73" s="10"/>
      <c r="G73" s="20"/>
      <c r="H73" s="23"/>
      <c r="I73" s="10"/>
      <c r="J73" s="10"/>
      <c r="K73" s="50"/>
    </row>
    <row r="74" spans="1:11" ht="23.25" customHeight="1" x14ac:dyDescent="0.25">
      <c r="A74" s="28"/>
      <c r="B74" s="28"/>
      <c r="C74" s="29"/>
      <c r="D74" s="13" t="s">
        <v>8</v>
      </c>
      <c r="E74" s="10">
        <f>E71+E72+E70</f>
        <v>33968776.379999995</v>
      </c>
      <c r="F74" s="10">
        <f>F71+F72</f>
        <v>5408345.5600000005</v>
      </c>
      <c r="G74" s="20">
        <f>G72+G70+G71</f>
        <v>8640953.4100000001</v>
      </c>
      <c r="H74" s="23">
        <f>H71</f>
        <v>6620367.7300000004</v>
      </c>
      <c r="I74" s="10">
        <f>I71</f>
        <v>6519790.0899999999</v>
      </c>
      <c r="J74" s="10">
        <f>J71</f>
        <v>6779319.5899999999</v>
      </c>
      <c r="K74" s="50"/>
    </row>
    <row r="75" spans="1:11" s="1" customFormat="1" ht="18" hidden="1" customHeight="1" x14ac:dyDescent="0.25">
      <c r="A75" s="28"/>
      <c r="B75" s="28"/>
      <c r="C75" s="29"/>
      <c r="D75" s="13" t="s">
        <v>8</v>
      </c>
      <c r="E75" s="10">
        <f>SUM(F75:J75)</f>
        <v>33968776.380000003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6620367.7300000004</v>
      </c>
      <c r="I75" s="10">
        <f t="shared" si="29"/>
        <v>6519790.0899999999</v>
      </c>
      <c r="J75" s="10">
        <f t="shared" si="28"/>
        <v>6779319.5899999999</v>
      </c>
      <c r="K75" s="50"/>
    </row>
    <row r="76" spans="1:11" s="1" customFormat="1" ht="33.75" customHeight="1" x14ac:dyDescent="0.25">
      <c r="A76" s="28">
        <v>10</v>
      </c>
      <c r="B76" s="28" t="s">
        <v>38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4" t="s">
        <v>37</v>
      </c>
    </row>
    <row r="77" spans="1:11" s="1" customFormat="1" ht="42" customHeight="1" x14ac:dyDescent="0.25">
      <c r="A77" s="28"/>
      <c r="B77" s="28"/>
      <c r="C77" s="52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35"/>
    </row>
    <row r="78" spans="1:11" s="1" customFormat="1" ht="30.75" customHeight="1" x14ac:dyDescent="0.25">
      <c r="A78" s="28"/>
      <c r="B78" s="28"/>
      <c r="C78" s="52"/>
      <c r="D78" s="13" t="s">
        <v>7</v>
      </c>
      <c r="E78" s="10">
        <f t="shared" si="30"/>
        <v>145349.95000000001</v>
      </c>
      <c r="F78" s="10">
        <v>0</v>
      </c>
      <c r="G78" s="20">
        <v>45349.95</v>
      </c>
      <c r="H78" s="23">
        <v>50000</v>
      </c>
      <c r="I78" s="10">
        <v>50000</v>
      </c>
      <c r="J78" s="10">
        <v>0</v>
      </c>
      <c r="K78" s="35"/>
    </row>
    <row r="79" spans="1:11" s="1" customFormat="1" ht="35.25" customHeight="1" x14ac:dyDescent="0.25">
      <c r="A79" s="28"/>
      <c r="B79" s="28"/>
      <c r="C79" s="52"/>
      <c r="D79" s="13" t="s">
        <v>11</v>
      </c>
      <c r="E79" s="10"/>
      <c r="F79" s="10"/>
      <c r="G79" s="20"/>
      <c r="H79" s="23"/>
      <c r="I79" s="10"/>
      <c r="J79" s="10"/>
      <c r="K79" s="35"/>
    </row>
    <row r="80" spans="1:11" s="1" customFormat="1" ht="18" customHeight="1" x14ac:dyDescent="0.25">
      <c r="A80" s="28"/>
      <c r="B80" s="28"/>
      <c r="C80" s="53"/>
      <c r="D80" s="13" t="s">
        <v>8</v>
      </c>
      <c r="E80" s="10">
        <f>SUM(F80:J80)</f>
        <v>145349.95000000001</v>
      </c>
      <c r="F80" s="10">
        <f>SUM(F76:F78)</f>
        <v>0</v>
      </c>
      <c r="G80" s="20">
        <f t="shared" ref="G80:J80" si="31">SUM(G76:G78)</f>
        <v>45349.95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6"/>
    </row>
    <row r="81" spans="1:11" s="1" customFormat="1" x14ac:dyDescent="0.25">
      <c r="A81" s="28">
        <v>11</v>
      </c>
      <c r="B81" s="63" t="s">
        <v>33</v>
      </c>
      <c r="C81" s="41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4"/>
    </row>
    <row r="82" spans="1:11" s="1" customFormat="1" x14ac:dyDescent="0.25">
      <c r="A82" s="28"/>
      <c r="B82" s="64"/>
      <c r="C82" s="42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2"/>
    </row>
    <row r="83" spans="1:11" s="1" customFormat="1" x14ac:dyDescent="0.25">
      <c r="A83" s="28"/>
      <c r="B83" s="64"/>
      <c r="C83" s="42"/>
      <c r="D83" s="13" t="s">
        <v>7</v>
      </c>
      <c r="E83" s="10">
        <f t="shared" si="33"/>
        <v>3643600</v>
      </c>
      <c r="F83" s="10">
        <v>1700000</v>
      </c>
      <c r="G83" s="20">
        <v>1471000</v>
      </c>
      <c r="H83" s="23">
        <v>472600</v>
      </c>
      <c r="I83" s="10">
        <v>0</v>
      </c>
      <c r="J83" s="10">
        <v>0</v>
      </c>
      <c r="K83" s="52"/>
    </row>
    <row r="84" spans="1:11" s="1" customFormat="1" x14ac:dyDescent="0.25">
      <c r="A84" s="28"/>
      <c r="B84" s="64"/>
      <c r="C84" s="42"/>
      <c r="D84" s="13" t="s">
        <v>11</v>
      </c>
      <c r="E84" s="10"/>
      <c r="F84" s="10"/>
      <c r="G84" s="20"/>
      <c r="H84" s="23"/>
      <c r="I84" s="10"/>
      <c r="J84" s="10"/>
      <c r="K84" s="52"/>
    </row>
    <row r="85" spans="1:11" s="1" customFormat="1" ht="18" customHeight="1" x14ac:dyDescent="0.25">
      <c r="A85" s="28"/>
      <c r="B85" s="65"/>
      <c r="C85" s="43"/>
      <c r="D85" s="13" t="s">
        <v>8</v>
      </c>
      <c r="E85" s="10">
        <f>SUM(F85:J85)</f>
        <v>3643600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472600</v>
      </c>
      <c r="I85" s="10">
        <f t="shared" si="35"/>
        <v>0</v>
      </c>
      <c r="J85" s="10">
        <f t="shared" si="34"/>
        <v>0</v>
      </c>
      <c r="K85" s="53"/>
    </row>
    <row r="86" spans="1:11" s="1" customFormat="1" x14ac:dyDescent="0.25">
      <c r="A86" s="28">
        <v>12</v>
      </c>
      <c r="B86" s="63" t="s">
        <v>42</v>
      </c>
      <c r="C86" s="28" t="s">
        <v>19</v>
      </c>
      <c r="D86" s="15" t="s">
        <v>5</v>
      </c>
      <c r="E86" s="10">
        <f t="shared" ref="E86:E95" si="36">F86+G86+H86+I86+J86</f>
        <v>2342207.9</v>
      </c>
      <c r="F86" s="10"/>
      <c r="G86" s="20">
        <v>2342207.9</v>
      </c>
      <c r="H86" s="23"/>
      <c r="I86" s="10"/>
      <c r="J86" s="10"/>
      <c r="K86" s="54" t="s">
        <v>49</v>
      </c>
    </row>
    <row r="87" spans="1:11" s="1" customFormat="1" x14ac:dyDescent="0.25">
      <c r="A87" s="28"/>
      <c r="B87" s="64" t="s">
        <v>35</v>
      </c>
      <c r="C87" s="28"/>
      <c r="D87" s="13" t="s">
        <v>6</v>
      </c>
      <c r="E87" s="10">
        <f t="shared" si="36"/>
        <v>0</v>
      </c>
      <c r="F87" s="10"/>
      <c r="G87" s="20"/>
      <c r="H87" s="23"/>
      <c r="I87" s="10"/>
      <c r="J87" s="10"/>
      <c r="K87" s="52"/>
    </row>
    <row r="88" spans="1:11" s="1" customFormat="1" x14ac:dyDescent="0.25">
      <c r="A88" s="28"/>
      <c r="B88" s="64" t="s">
        <v>35</v>
      </c>
      <c r="C88" s="28"/>
      <c r="D88" s="13" t="s">
        <v>7</v>
      </c>
      <c r="E88" s="10">
        <f t="shared" si="36"/>
        <v>51983.5</v>
      </c>
      <c r="F88" s="10"/>
      <c r="G88" s="20">
        <v>51983.5</v>
      </c>
      <c r="H88" s="23"/>
      <c r="I88" s="10"/>
      <c r="J88" s="10"/>
      <c r="K88" s="52"/>
    </row>
    <row r="89" spans="1:11" s="1" customFormat="1" x14ac:dyDescent="0.25">
      <c r="A89" s="28"/>
      <c r="B89" s="64" t="s">
        <v>35</v>
      </c>
      <c r="C89" s="28"/>
      <c r="D89" s="13" t="s">
        <v>11</v>
      </c>
      <c r="E89" s="10">
        <f t="shared" si="36"/>
        <v>25000</v>
      </c>
      <c r="F89" s="10"/>
      <c r="G89" s="20">
        <v>25000</v>
      </c>
      <c r="H89" s="23"/>
      <c r="I89" s="10"/>
      <c r="J89" s="10"/>
      <c r="K89" s="52"/>
    </row>
    <row r="90" spans="1:11" s="1" customFormat="1" ht="18" customHeight="1" x14ac:dyDescent="0.25">
      <c r="A90" s="28"/>
      <c r="B90" s="65" t="s">
        <v>35</v>
      </c>
      <c r="C90" s="28"/>
      <c r="D90" s="13" t="s">
        <v>8</v>
      </c>
      <c r="E90" s="10">
        <f t="shared" si="36"/>
        <v>2419191.4</v>
      </c>
      <c r="F90" s="10">
        <f>F86+F87+F88+F89</f>
        <v>0</v>
      </c>
      <c r="G90" s="20">
        <f>G86+G87+G88+G89</f>
        <v>2419191.4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3"/>
    </row>
    <row r="91" spans="1:11" s="1" customFormat="1" ht="18" customHeight="1" x14ac:dyDescent="0.25">
      <c r="A91" s="41">
        <v>13</v>
      </c>
      <c r="B91" s="63" t="s">
        <v>43</v>
      </c>
      <c r="C91" s="41" t="s">
        <v>22</v>
      </c>
      <c r="D91" s="17" t="s">
        <v>5</v>
      </c>
      <c r="E91" s="10">
        <f t="shared" si="36"/>
        <v>0</v>
      </c>
      <c r="F91" s="10"/>
      <c r="G91" s="20"/>
      <c r="H91" s="23"/>
      <c r="I91" s="10"/>
      <c r="J91" s="10"/>
      <c r="K91" s="54" t="s">
        <v>44</v>
      </c>
    </row>
    <row r="92" spans="1:11" s="1" customFormat="1" ht="18" customHeight="1" x14ac:dyDescent="0.25">
      <c r="A92" s="55"/>
      <c r="B92" s="55"/>
      <c r="C92" s="55"/>
      <c r="D92" s="13" t="s">
        <v>6</v>
      </c>
      <c r="E92" s="10">
        <f t="shared" si="36"/>
        <v>15070914.83</v>
      </c>
      <c r="F92" s="10"/>
      <c r="G92" s="20"/>
      <c r="H92" s="23">
        <v>13699801.970000001</v>
      </c>
      <c r="I92" s="10">
        <v>1371112.86</v>
      </c>
      <c r="J92" s="10"/>
      <c r="K92" s="52"/>
    </row>
    <row r="93" spans="1:11" s="1" customFormat="1" ht="18" customHeight="1" x14ac:dyDescent="0.25">
      <c r="A93" s="55"/>
      <c r="B93" s="55"/>
      <c r="C93" s="55"/>
      <c r="D93" s="13" t="s">
        <v>7</v>
      </c>
      <c r="E93" s="10">
        <f t="shared" si="36"/>
        <v>306000.61</v>
      </c>
      <c r="F93" s="10"/>
      <c r="G93" s="20"/>
      <c r="H93" s="23">
        <v>278161.46999999997</v>
      </c>
      <c r="I93" s="10">
        <v>27839.14</v>
      </c>
      <c r="J93" s="10"/>
      <c r="K93" s="52"/>
    </row>
    <row r="94" spans="1:11" s="1" customFormat="1" ht="18" customHeight="1" x14ac:dyDescent="0.25">
      <c r="A94" s="55"/>
      <c r="B94" s="55"/>
      <c r="C94" s="55"/>
      <c r="D94" s="13" t="s">
        <v>11</v>
      </c>
      <c r="E94" s="10">
        <f t="shared" si="36"/>
        <v>0</v>
      </c>
      <c r="F94" s="10"/>
      <c r="G94" s="20"/>
      <c r="H94" s="23"/>
      <c r="I94" s="10"/>
      <c r="J94" s="10"/>
      <c r="K94" s="52"/>
    </row>
    <row r="95" spans="1:11" s="1" customFormat="1" ht="18" customHeight="1" x14ac:dyDescent="0.25">
      <c r="A95" s="56"/>
      <c r="B95" s="18"/>
      <c r="C95" s="56"/>
      <c r="D95" s="13" t="s">
        <v>8</v>
      </c>
      <c r="E95" s="10">
        <f t="shared" si="36"/>
        <v>15376915.440000001</v>
      </c>
      <c r="F95" s="10">
        <f>F91+F92+F93+F94</f>
        <v>0</v>
      </c>
      <c r="G95" s="20">
        <f>G91+G92+G93+G94</f>
        <v>0</v>
      </c>
      <c r="H95" s="23">
        <f>H91+H92+H93+H94</f>
        <v>13977963.440000001</v>
      </c>
      <c r="I95" s="10">
        <f>I91+I92+I93+I94</f>
        <v>1398952</v>
      </c>
      <c r="J95" s="10">
        <f>J91+J92+J93+J94</f>
        <v>0</v>
      </c>
      <c r="K95" s="53"/>
    </row>
    <row r="96" spans="1:11" ht="33.75" customHeight="1" x14ac:dyDescent="0.25">
      <c r="A96" s="41"/>
      <c r="B96" s="57" t="s">
        <v>9</v>
      </c>
      <c r="C96" s="60"/>
      <c r="D96" s="13" t="s">
        <v>5</v>
      </c>
      <c r="E96" s="10">
        <f>SUM(F96:J96)</f>
        <v>15093369.090000002</v>
      </c>
      <c r="F96" s="10">
        <f>F70+F45</f>
        <v>1488053</v>
      </c>
      <c r="G96" s="20">
        <f>G10+G15+G35+G40+G45+G50+G55+G60+G65+G30+G20+G87+G70+G91+G86</f>
        <v>13605316.090000002</v>
      </c>
      <c r="H96" s="20">
        <f>H10+H15+H35+H40+H45+H50+H55+H60+H65+H30+H20+H87+H70+H91+H86</f>
        <v>0</v>
      </c>
      <c r="I96" s="20">
        <f>I10+I15+I35+I40+I45+I50+I55+I60+I65+I30+I20+I87+I70+I91+I86</f>
        <v>0</v>
      </c>
      <c r="J96" s="20">
        <f>J10+J15+J35+J40+J45+J50+J55+J60+J65+J30+J20+J87+J70+J91+J86</f>
        <v>0</v>
      </c>
      <c r="K96" s="47"/>
    </row>
    <row r="97" spans="1:11" x14ac:dyDescent="0.25">
      <c r="A97" s="42"/>
      <c r="B97" s="58"/>
      <c r="C97" s="61"/>
      <c r="D97" s="13" t="s">
        <v>30</v>
      </c>
      <c r="E97" s="10">
        <f t="shared" si="20"/>
        <v>47438240.830000006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H11+H16+H36+H41+H46+H51+H56+H61+H66+H31+H21+H92+H71</f>
        <v>20320169.700000003</v>
      </c>
      <c r="I97" s="23">
        <f>I11+I16+I36+I41+I46+I51+I56+I61+I66+I31+I21+I92+I71</f>
        <v>7890902.9500000002</v>
      </c>
      <c r="J97" s="10">
        <f>J11+J16+J36+J41+J46+J51+J56+J61+J66+J31+J21</f>
        <v>0</v>
      </c>
      <c r="K97" s="48"/>
    </row>
    <row r="98" spans="1:11" x14ac:dyDescent="0.25">
      <c r="A98" s="42"/>
      <c r="B98" s="58"/>
      <c r="C98" s="61"/>
      <c r="D98" s="13" t="s">
        <v>7</v>
      </c>
      <c r="E98" s="10">
        <f t="shared" si="20"/>
        <v>225962951.41</v>
      </c>
      <c r="F98" s="10">
        <f>F12+F17+F22+F32+F37+F42+F47+F72+F78+F83+F88</f>
        <v>43826847.609999999</v>
      </c>
      <c r="G98" s="20">
        <f>G12+G17+G22+G32+G37+G42+G47+G72+G78+G83+G88+G27+G93</f>
        <v>46775203.310000002</v>
      </c>
      <c r="H98" s="20">
        <f>H12+H17+H22+H32+H37+H42+H47+H72+H78+H83+H88+H27+H93</f>
        <v>45587672.159999996</v>
      </c>
      <c r="I98" s="20">
        <f>I12+I17+I22+I32+I37+I42+I47+I72+I78+I83+I88+I27+I93</f>
        <v>42076740.960000001</v>
      </c>
      <c r="J98" s="20">
        <f>J12+J17+J22+J32+J37+J42+J47+J72+J78+J83+J88+J27+J93</f>
        <v>47696487.369999997</v>
      </c>
      <c r="K98" s="48"/>
    </row>
    <row r="99" spans="1:11" x14ac:dyDescent="0.25">
      <c r="A99" s="42"/>
      <c r="B99" s="58"/>
      <c r="C99" s="61"/>
      <c r="D99" s="13" t="s">
        <v>11</v>
      </c>
      <c r="E99" s="10">
        <f t="shared" si="20"/>
        <v>25000</v>
      </c>
      <c r="F99" s="10">
        <f>F13+F18+F38+F43+F48+F53+F58+F63+F68+F33+F23</f>
        <v>0</v>
      </c>
      <c r="G99" s="20">
        <f>G13+G18+G38+G43+G48+G53+G58+G63+G68+G33+G23+G89</f>
        <v>25000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8"/>
    </row>
    <row r="100" spans="1:11" x14ac:dyDescent="0.25">
      <c r="A100" s="43"/>
      <c r="B100" s="59"/>
      <c r="C100" s="62"/>
      <c r="D100" s="16" t="s">
        <v>8</v>
      </c>
      <c r="E100" s="10">
        <f t="shared" si="20"/>
        <v>288519561.32999998</v>
      </c>
      <c r="F100" s="10">
        <f>SUM(F96:F98)</f>
        <v>56209430.68</v>
      </c>
      <c r="G100" s="20">
        <f>SUM(G96:G99)</f>
        <v>68738157.510000005</v>
      </c>
      <c r="H100" s="23">
        <f>SUM(H96:H99)</f>
        <v>65907841.859999999</v>
      </c>
      <c r="I100" s="10">
        <f>SUM(I96:I99)</f>
        <v>49967643.910000004</v>
      </c>
      <c r="J100" s="10">
        <f>SUM(J96:J99)</f>
        <v>47696487.369999997</v>
      </c>
      <c r="K100" s="49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2020-03-03T11:29:46Z</dcterms:modified>
</cp:coreProperties>
</file>