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645" windowWidth="15765" windowHeight="1219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externalReferences>
    <externalReference r:id="rId4"/>
  </externalReference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доходы'!$A$4:$K$147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доходы'!$A$1:$K$147</definedName>
  </definedNames>
  <calcPr calcId="145621"/>
  <pivotCaches>
    <pivotCache cacheId="7" r:id="rId5"/>
  </pivotCaches>
</workbook>
</file>

<file path=xl/calcChain.xml><?xml version="1.0" encoding="utf-8"?>
<calcChain xmlns="http://schemas.openxmlformats.org/spreadsheetml/2006/main">
  <c r="K145" i="5" l="1"/>
  <c r="H145" i="5"/>
  <c r="E145" i="5"/>
  <c r="E143" i="5" s="1"/>
  <c r="E112" i="5"/>
  <c r="E105" i="5" s="1"/>
  <c r="E101" i="5"/>
  <c r="E126" i="5"/>
  <c r="E125" i="5"/>
  <c r="E117" i="5"/>
  <c r="C101" i="5"/>
  <c r="E100" i="5" l="1"/>
  <c r="K29" i="5"/>
  <c r="K89" i="5"/>
  <c r="K90" i="5"/>
  <c r="K91" i="5"/>
  <c r="K92" i="5"/>
  <c r="K83" i="5"/>
  <c r="K84" i="5"/>
  <c r="K85" i="5"/>
  <c r="K86" i="5"/>
  <c r="K77" i="5"/>
  <c r="K72" i="5" s="1"/>
  <c r="K78" i="5"/>
  <c r="K75" i="5"/>
  <c r="K76" i="5"/>
  <c r="K73" i="5"/>
  <c r="K74" i="5"/>
  <c r="K58" i="5"/>
  <c r="K61" i="5"/>
  <c r="K62" i="5"/>
  <c r="K64" i="5"/>
  <c r="K54" i="5"/>
  <c r="K55" i="5"/>
  <c r="K56" i="5"/>
  <c r="K57" i="5"/>
  <c r="K22" i="5"/>
  <c r="K34" i="5"/>
  <c r="K35" i="5"/>
  <c r="K36" i="5"/>
  <c r="K47" i="5"/>
  <c r="K48" i="5"/>
  <c r="K51" i="5"/>
  <c r="K52" i="5"/>
  <c r="K50" i="5"/>
  <c r="K49" i="5"/>
  <c r="K44" i="5"/>
  <c r="K45" i="5"/>
  <c r="K46" i="5"/>
  <c r="K41" i="5"/>
  <c r="K42" i="5"/>
  <c r="K43" i="5"/>
  <c r="K39" i="5"/>
  <c r="K40" i="5"/>
  <c r="K38" i="5"/>
  <c r="K37" i="5"/>
  <c r="K32" i="5"/>
  <c r="K33" i="5"/>
  <c r="K30" i="5"/>
  <c r="K31" i="5"/>
  <c r="K27" i="5"/>
  <c r="K28" i="5"/>
  <c r="K25" i="5"/>
  <c r="K26" i="5"/>
  <c r="E91" i="5"/>
  <c r="E71" i="5" s="1"/>
  <c r="E5" i="5" s="1"/>
  <c r="E92" i="5"/>
  <c r="I35" i="5"/>
  <c r="I34" i="5"/>
  <c r="I5" i="5" s="1"/>
  <c r="I22" i="5"/>
  <c r="I71" i="5"/>
  <c r="I91" i="5"/>
  <c r="I89" i="5"/>
  <c r="I85" i="5"/>
  <c r="I83" i="5"/>
  <c r="I77" i="5"/>
  <c r="I75" i="5"/>
  <c r="I58" i="5"/>
  <c r="I61" i="5"/>
  <c r="I62" i="5"/>
  <c r="I54" i="5"/>
  <c r="I55" i="5"/>
  <c r="I56" i="5"/>
  <c r="I47" i="5"/>
  <c r="I48" i="5"/>
  <c r="I51" i="5"/>
  <c r="I44" i="5"/>
  <c r="I45" i="5"/>
  <c r="I41" i="5"/>
  <c r="I42" i="5"/>
  <c r="I39" i="5"/>
  <c r="I36" i="5"/>
  <c r="I29" i="5"/>
  <c r="I32" i="5"/>
  <c r="I30" i="5"/>
  <c r="I27" i="5"/>
  <c r="I2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I20" i="5"/>
  <c r="I13" i="5"/>
  <c r="I12" i="5" s="1"/>
  <c r="I18" i="5"/>
  <c r="I16" i="5"/>
  <c r="I14" i="5"/>
  <c r="I6" i="5"/>
  <c r="I7" i="5"/>
  <c r="H5" i="5"/>
  <c r="H6" i="5"/>
  <c r="H7" i="5"/>
  <c r="F5" i="5"/>
  <c r="H92" i="5"/>
  <c r="H91" i="5" s="1"/>
  <c r="H90" i="5"/>
  <c r="H86" i="5"/>
  <c r="H84" i="5"/>
  <c r="H78" i="5"/>
  <c r="H76" i="5"/>
  <c r="H73" i="5"/>
  <c r="H74" i="5"/>
  <c r="H57" i="5"/>
  <c r="H56" i="5" s="1"/>
  <c r="H55" i="5" s="1"/>
  <c r="H54" i="5" s="1"/>
  <c r="H52" i="5"/>
  <c r="H51" i="5"/>
  <c r="H50" i="5"/>
  <c r="H49" i="5"/>
  <c r="H44" i="5"/>
  <c r="H45" i="5"/>
  <c r="H46" i="5"/>
  <c r="H41" i="5"/>
  <c r="H42" i="5"/>
  <c r="H43" i="5"/>
  <c r="H40" i="5"/>
  <c r="H39" i="5" s="1"/>
  <c r="H38" i="5"/>
  <c r="H37" i="5"/>
  <c r="H36" i="5"/>
  <c r="H33" i="5"/>
  <c r="H31" i="5"/>
  <c r="H22" i="5"/>
  <c r="H23" i="5"/>
  <c r="H28" i="5"/>
  <c r="H24" i="5"/>
  <c r="H25" i="5"/>
  <c r="H26" i="5"/>
  <c r="H20" i="5"/>
  <c r="H21" i="5"/>
  <c r="H18" i="5"/>
  <c r="H19" i="5"/>
  <c r="H16" i="5"/>
  <c r="H17" i="5"/>
  <c r="H14" i="5"/>
  <c r="H15" i="5"/>
  <c r="H12" i="5"/>
  <c r="H10" i="5"/>
  <c r="H11" i="5"/>
  <c r="H13" i="5"/>
  <c r="H9" i="5"/>
  <c r="H8" i="5"/>
  <c r="H89" i="5"/>
  <c r="H85" i="5"/>
  <c r="H83" i="5"/>
  <c r="H77" i="5"/>
  <c r="H75" i="5"/>
  <c r="H62" i="5"/>
  <c r="H64" i="5"/>
  <c r="H61" i="5"/>
  <c r="H58" i="5" s="1"/>
  <c r="H32" i="5"/>
  <c r="H30" i="5"/>
  <c r="H29" i="5" s="1"/>
  <c r="H27" i="5"/>
  <c r="F22" i="5"/>
  <c r="F89" i="5"/>
  <c r="F72" i="5" s="1"/>
  <c r="F71" i="5" s="1"/>
  <c r="C71" i="5"/>
  <c r="F75" i="5"/>
  <c r="F77" i="5"/>
  <c r="F83" i="5"/>
  <c r="F85" i="5"/>
  <c r="F91" i="5"/>
  <c r="C91" i="5"/>
  <c r="I73" i="5"/>
  <c r="F73" i="5"/>
  <c r="F62" i="5"/>
  <c r="F61" i="5" s="1"/>
  <c r="F58" i="5" s="1"/>
  <c r="F56" i="5"/>
  <c r="F55" i="5" s="1"/>
  <c r="F54" i="5" s="1"/>
  <c r="F51" i="5"/>
  <c r="F48" i="5" s="1"/>
  <c r="F47" i="5" s="1"/>
  <c r="F45" i="5"/>
  <c r="F44" i="5" s="1"/>
  <c r="F42" i="5"/>
  <c r="F41" i="5" s="1"/>
  <c r="F39" i="5"/>
  <c r="F36" i="5"/>
  <c r="F35" i="5" s="1"/>
  <c r="F32" i="5"/>
  <c r="F30" i="5"/>
  <c r="F29" i="5" s="1"/>
  <c r="F27" i="5"/>
  <c r="F25" i="5"/>
  <c r="F23" i="5"/>
  <c r="F20" i="5"/>
  <c r="F18" i="5"/>
  <c r="F16" i="5"/>
  <c r="F14" i="5"/>
  <c r="F7" i="5"/>
  <c r="F6" i="5" s="1"/>
  <c r="K71" i="5" l="1"/>
  <c r="K5" i="5"/>
  <c r="I72" i="5"/>
  <c r="H72" i="5"/>
  <c r="H71" i="5" s="1"/>
  <c r="H48" i="5"/>
  <c r="H47" i="5" s="1"/>
  <c r="H35" i="5"/>
  <c r="H34" i="5"/>
  <c r="F34" i="5"/>
  <c r="F13" i="5"/>
  <c r="F12" i="5" s="1"/>
  <c r="E59" i="5"/>
  <c r="E60" i="5"/>
  <c r="E63" i="5"/>
  <c r="E64" i="5"/>
  <c r="E66" i="5"/>
  <c r="E65" i="5" s="1"/>
  <c r="D85" i="5"/>
  <c r="D83" i="5"/>
  <c r="C93" i="5"/>
  <c r="E94" i="5"/>
  <c r="D94" i="5"/>
  <c r="C94" i="5"/>
  <c r="E95" i="5"/>
  <c r="D96" i="5"/>
  <c r="C96" i="5"/>
  <c r="E98" i="5"/>
  <c r="E97" i="5"/>
  <c r="E96" i="5" s="1"/>
  <c r="E89" i="5"/>
  <c r="D89" i="5"/>
  <c r="E90" i="5"/>
  <c r="E88" i="5"/>
  <c r="E87" i="5" s="1"/>
  <c r="D87" i="5"/>
  <c r="C87" i="5"/>
  <c r="E86" i="5"/>
  <c r="E85" i="5" s="1"/>
  <c r="E84" i="5"/>
  <c r="E83" i="5" s="1"/>
  <c r="D73" i="5"/>
  <c r="D75" i="5"/>
  <c r="D77" i="5"/>
  <c r="E79" i="5"/>
  <c r="E81" i="5"/>
  <c r="E80" i="5"/>
  <c r="E82" i="5"/>
  <c r="D81" i="5"/>
  <c r="D79" i="5"/>
  <c r="C79" i="5"/>
  <c r="C81" i="5"/>
  <c r="E78" i="5"/>
  <c r="E77" i="5" s="1"/>
  <c r="E76" i="5"/>
  <c r="E75" i="5" s="1"/>
  <c r="E74" i="5"/>
  <c r="E73" i="5" s="1"/>
  <c r="D68" i="5"/>
  <c r="D67" i="5" s="1"/>
  <c r="D58" i="5" s="1"/>
  <c r="E70" i="5"/>
  <c r="C69" i="5"/>
  <c r="C68" i="5" s="1"/>
  <c r="C67" i="5" s="1"/>
  <c r="D51" i="5"/>
  <c r="D48" i="5" s="1"/>
  <c r="D47" i="5" s="1"/>
  <c r="D41" i="5"/>
  <c r="D34" i="5" s="1"/>
  <c r="D29" i="5"/>
  <c r="D22" i="5"/>
  <c r="D7" i="5"/>
  <c r="D6" i="5" s="1"/>
  <c r="E57" i="5"/>
  <c r="E56" i="5" s="1"/>
  <c r="E55" i="5" s="1"/>
  <c r="E54" i="5" s="1"/>
  <c r="E53" i="5"/>
  <c r="E52" i="5"/>
  <c r="E51" i="5" s="1"/>
  <c r="E50" i="5"/>
  <c r="E49" i="5"/>
  <c r="E46" i="5"/>
  <c r="E45" i="5" s="1"/>
  <c r="E44" i="5" s="1"/>
  <c r="E43" i="5"/>
  <c r="E42" i="5" s="1"/>
  <c r="E41" i="5" s="1"/>
  <c r="E40" i="5"/>
  <c r="E39" i="5" s="1"/>
  <c r="E38" i="5"/>
  <c r="E37" i="5"/>
  <c r="E36" i="5" s="1"/>
  <c r="E35" i="5" s="1"/>
  <c r="E32" i="5"/>
  <c r="E33" i="5"/>
  <c r="E31" i="5"/>
  <c r="E30" i="5" s="1"/>
  <c r="E28" i="5"/>
  <c r="E27" i="5" s="1"/>
  <c r="E23" i="5"/>
  <c r="E26" i="5"/>
  <c r="E25" i="5" s="1"/>
  <c r="E24" i="5"/>
  <c r="E18" i="5"/>
  <c r="E21" i="5"/>
  <c r="E20" i="5" s="1"/>
  <c r="E19" i="5"/>
  <c r="E17" i="5"/>
  <c r="E16" i="5" s="1"/>
  <c r="E15" i="5"/>
  <c r="E14" i="5" s="1"/>
  <c r="E11" i="5"/>
  <c r="E9" i="5"/>
  <c r="E10" i="5"/>
  <c r="E8" i="5"/>
  <c r="C7" i="5"/>
  <c r="C6" i="5" s="1"/>
  <c r="C89" i="5"/>
  <c r="C85" i="5"/>
  <c r="C83" i="5"/>
  <c r="C77" i="5"/>
  <c r="C75" i="5"/>
  <c r="C73" i="5"/>
  <c r="C65" i="5"/>
  <c r="C62" i="5"/>
  <c r="C59" i="5"/>
  <c r="C55" i="5"/>
  <c r="C54" i="5" s="1"/>
  <c r="C56" i="5"/>
  <c r="C51" i="5"/>
  <c r="C48" i="5" s="1"/>
  <c r="C47" i="5" s="1"/>
  <c r="C42" i="5"/>
  <c r="C41" i="5" s="1"/>
  <c r="C45" i="5"/>
  <c r="C44" i="5" s="1"/>
  <c r="C39" i="5"/>
  <c r="C36" i="5"/>
  <c r="C35" i="5" s="1"/>
  <c r="C32" i="5"/>
  <c r="C29" i="5" s="1"/>
  <c r="C30" i="5"/>
  <c r="C27" i="5"/>
  <c r="C23" i="5"/>
  <c r="C25" i="5"/>
  <c r="C14" i="5"/>
  <c r="C13" i="5" s="1"/>
  <c r="C12" i="5" s="1"/>
  <c r="C16" i="5"/>
  <c r="C18" i="5"/>
  <c r="C20" i="5"/>
  <c r="D72" i="5" l="1"/>
  <c r="E48" i="5"/>
  <c r="E47" i="5" s="1"/>
  <c r="E93" i="5"/>
  <c r="C22" i="5"/>
  <c r="C34" i="5"/>
  <c r="C72" i="5"/>
  <c r="C5" i="5" s="1"/>
  <c r="E29" i="5"/>
  <c r="E62" i="5"/>
  <c r="C61" i="5"/>
  <c r="C58" i="5" s="1"/>
  <c r="E13" i="5"/>
  <c r="E12" i="5" s="1"/>
  <c r="E69" i="5"/>
  <c r="E68" i="5" s="1"/>
  <c r="E67" i="5" s="1"/>
  <c r="D93" i="5"/>
  <c r="E22" i="5"/>
  <c r="E34" i="5"/>
  <c r="E72" i="5"/>
  <c r="E61" i="5"/>
  <c r="D71" i="5"/>
  <c r="D5" i="5" s="1"/>
  <c r="E7" i="5"/>
  <c r="E6" i="5" s="1"/>
  <c r="J105" i="5"/>
  <c r="D105" i="5"/>
  <c r="I117" i="5"/>
  <c r="F117" i="5"/>
  <c r="H117" i="5" s="1"/>
  <c r="C117" i="5"/>
  <c r="C105" i="5"/>
  <c r="J143" i="5"/>
  <c r="I143" i="5"/>
  <c r="G143" i="5"/>
  <c r="F143" i="5"/>
  <c r="D143" i="5"/>
  <c r="C143" i="5"/>
  <c r="J101" i="5"/>
  <c r="I101" i="5"/>
  <c r="G101" i="5"/>
  <c r="F101" i="5"/>
  <c r="D101" i="5"/>
  <c r="E58" i="5" l="1"/>
  <c r="B22" i="5"/>
  <c r="B23" i="5"/>
  <c r="B24" i="5"/>
  <c r="E102" i="5"/>
  <c r="E103" i="5"/>
  <c r="F105" i="5"/>
  <c r="E106" i="5"/>
  <c r="E107" i="5"/>
  <c r="E108" i="5"/>
  <c r="E109" i="5"/>
  <c r="E110" i="5"/>
  <c r="E111" i="5"/>
  <c r="E113" i="5"/>
  <c r="E114" i="5"/>
  <c r="E115" i="5"/>
  <c r="E116" i="5"/>
  <c r="E118" i="5"/>
  <c r="E119" i="5"/>
  <c r="E120" i="5"/>
  <c r="E121" i="5"/>
  <c r="E122" i="5"/>
  <c r="E123" i="5"/>
  <c r="E124" i="5"/>
  <c r="C126" i="5"/>
  <c r="C125" i="5" s="1"/>
  <c r="D126" i="5"/>
  <c r="D125" i="5" s="1"/>
  <c r="F126" i="5"/>
  <c r="F125" i="5" s="1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4" i="5"/>
  <c r="E146" i="5"/>
  <c r="F100" i="5" l="1"/>
  <c r="F99" i="5" s="1"/>
  <c r="F147" i="5" s="1"/>
  <c r="C100" i="5"/>
  <c r="C99" i="5" s="1"/>
  <c r="C147" i="5" s="1"/>
  <c r="D100" i="5"/>
  <c r="D99" i="5" s="1"/>
  <c r="D147" i="5" s="1"/>
  <c r="I105" i="5"/>
  <c r="E99" i="5" l="1"/>
  <c r="E147" i="5" s="1"/>
  <c r="G105" i="5"/>
  <c r="K108" i="5"/>
  <c r="H108" i="5"/>
  <c r="K123" i="5" l="1"/>
  <c r="H123" i="5"/>
  <c r="H107" i="5"/>
  <c r="H109" i="5" l="1"/>
  <c r="K109" i="5"/>
  <c r="K122" i="5" l="1"/>
  <c r="K124" i="5"/>
  <c r="H122" i="5"/>
  <c r="H124" i="5"/>
  <c r="K144" i="5" l="1"/>
  <c r="K143" i="5" s="1"/>
  <c r="K135" i="5"/>
  <c r="K136" i="5"/>
  <c r="K137" i="5"/>
  <c r="K138" i="5"/>
  <c r="K139" i="5"/>
  <c r="K140" i="5"/>
  <c r="K141" i="5"/>
  <c r="K128" i="5"/>
  <c r="K129" i="5"/>
  <c r="K130" i="5"/>
  <c r="K131" i="5"/>
  <c r="K132" i="5"/>
  <c r="K133" i="5"/>
  <c r="K134" i="5"/>
  <c r="K127" i="5"/>
  <c r="K119" i="5"/>
  <c r="K120" i="5"/>
  <c r="K121" i="5"/>
  <c r="K118" i="5"/>
  <c r="K110" i="5"/>
  <c r="K111" i="5"/>
  <c r="K114" i="5"/>
  <c r="K116" i="5"/>
  <c r="K106" i="5"/>
  <c r="K103" i="5"/>
  <c r="K102" i="5"/>
  <c r="K101" i="5" s="1"/>
  <c r="H144" i="5"/>
  <c r="H143" i="5" s="1"/>
  <c r="H136" i="5"/>
  <c r="H137" i="5"/>
  <c r="H138" i="5"/>
  <c r="H139" i="5"/>
  <c r="H140" i="5"/>
  <c r="H141" i="5"/>
  <c r="H128" i="5"/>
  <c r="H129" i="5"/>
  <c r="H130" i="5"/>
  <c r="H131" i="5"/>
  <c r="H132" i="5"/>
  <c r="H133" i="5"/>
  <c r="H134" i="5"/>
  <c r="H135" i="5"/>
  <c r="H127" i="5"/>
  <c r="H119" i="5"/>
  <c r="H120" i="5"/>
  <c r="H121" i="5"/>
  <c r="H118" i="5"/>
  <c r="H110" i="5"/>
  <c r="H111" i="5"/>
  <c r="H114" i="5"/>
  <c r="H116" i="5"/>
  <c r="H106" i="5"/>
  <c r="H103" i="5"/>
  <c r="H102" i="5"/>
  <c r="H101" i="5" s="1"/>
  <c r="G126" i="5"/>
  <c r="G125" i="5" s="1"/>
  <c r="I126" i="5"/>
  <c r="I125" i="5" s="1"/>
  <c r="J126" i="5"/>
  <c r="J125" i="5" s="1"/>
  <c r="G100" i="5" l="1"/>
  <c r="G99" i="5" s="1"/>
  <c r="G147" i="5" s="1"/>
  <c r="K105" i="5"/>
  <c r="J100" i="5"/>
  <c r="J99" i="5" s="1"/>
  <c r="J147" i="5" s="1"/>
  <c r="H105" i="5"/>
  <c r="I100" i="5"/>
  <c r="I99" i="5" s="1"/>
  <c r="I147" i="5" s="1"/>
  <c r="H126" i="5"/>
  <c r="H125" i="5" s="1"/>
  <c r="K126" i="5"/>
  <c r="K125" i="5" s="1"/>
  <c r="F69" i="4"/>
  <c r="D69" i="4"/>
  <c r="F68" i="4"/>
  <c r="D68" i="4"/>
  <c r="K100" i="5" l="1"/>
  <c r="K99" i="5" s="1"/>
  <c r="K147" i="5" s="1"/>
  <c r="H100" i="5"/>
  <c r="H99" i="5" s="1"/>
  <c r="H147" i="5" s="1"/>
  <c r="G4" i="4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<sst xmlns="http://schemas.openxmlformats.org/spreadsheetml/2006/main" count="850" uniqueCount="592">
  <si>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</si>
  <si>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</si>
  <si>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</si>
  <si>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</si>
  <si>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</si>
  <si>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</si>
  <si>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</si>
  <si>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</si>
  <si>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</si>
  <si>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</si>
  <si>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</si>
  <si>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</si>
  <si>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</si>
  <si>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</si>
  <si>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</si>
  <si>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</si>
  <si>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</si>
  <si>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</si>
  <si>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</si>
  <si>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</si>
  <si>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</si>
  <si>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</si>
  <si>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</si>
  <si>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</si>
  <si>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</si>
  <si>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</si>
  <si>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</si>
  <si>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</si>
  <si>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</si>
  <si>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</si>
  <si>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</si>
  <si>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</si>
  <si>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</si>
  <si>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</si>
  <si>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</si>
  <si>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</si>
  <si>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</si>
  <si>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</si>
  <si>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</si>
  <si>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</si>
  <si>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</si>
  <si>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</si>
  <si>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</si>
  <si>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</si>
  <si>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</si>
  <si>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</si>
  <si>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</si>
  <si>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</si>
  <si>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</si>
  <si>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</si>
  <si>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</si>
  <si>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</si>
  <si>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</si>
  <si>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</si>
  <si>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</si>
  <si>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</si>
  <si>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</si>
  <si>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</si>
  <si>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</si>
  <si>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</si>
  <si>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</si>
  <si>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</si>
  <si>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</si>
  <si>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</si>
  <si>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</si>
  <si>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</si>
  <si>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</si>
  <si>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</si>
  <si>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</si>
  <si>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</si>
  <si>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</si>
  <si>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</si>
  <si>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</si>
  <si>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</si>
  <si>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</si>
  <si>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</si>
  <si>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</si>
  <si>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</si>
  <si>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</si>
  <si>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</si>
  <si>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</si>
  <si>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</si>
  <si>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</si>
  <si>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</si>
  <si>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</si>
  <si>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</si>
  <si>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</si>
  <si>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</si>
  <si>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</si>
  <si>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</si>
  <si>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</si>
  <si>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</si>
  <si>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</si>
  <si>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</si>
  <si>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</si>
  <si>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</si>
  <si>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</si>
  <si>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</si>
  <si>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</si>
  <si>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</si>
  <si>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</si>
  <si>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</si>
  <si>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</si>
  <si>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</si>
  <si>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</si>
  <si>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</si>
  <si>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</si>
  <si>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</si>
  <si>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</si>
  <si>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</si>
  <si>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</si>
  <si>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</si>
  <si>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</si>
  <si>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</si>
  <si>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</si>
  <si>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</si>
  <si>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</si>
  <si>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</si>
  <si>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</si>
  <si>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</si>
  <si>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</si>
  <si>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</si>
  <si>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</si>
  <si>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</si>
  <si>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</si>
  <si>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</si>
  <si>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</si>
  <si>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</si>
  <si>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</si>
  <si>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</si>
  <si>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</si>
  <si>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</si>
  <si>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</si>
  <si>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</si>
  <si>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</si>
  <si>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</si>
  <si>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</si>
  <si>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</si>
  <si>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</si>
  <si>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</si>
  <si>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</si>
  <si>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</si>
  <si>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</si>
  <si>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</si>
  <si>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</si>
  <si>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</si>
  <si>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</si>
  <si>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</si>
  <si>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</si>
  <si>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</si>
  <si>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</si>
  <si>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</si>
  <si>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</si>
  <si>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</si>
  <si>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</si>
  <si>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</si>
  <si>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</si>
  <si>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</si>
  <si>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</si>
  <si>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</si>
  <si>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</si>
  <si>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</si>
  <si>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</si>
  <si>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</si>
  <si>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</si>
  <si>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</si>
  <si>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</si>
  <si>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</si>
  <si>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</si>
  <si>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</si>
  <si>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</si>
  <si>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</si>
  <si>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</si>
  <si>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</si>
  <si>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</si>
  <si>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</si>
  <si>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</si>
  <si>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</si>
  <si>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</si>
  <si>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</si>
  <si>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</si>
  <si>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</si>
  <si>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</si>
  <si>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</si>
  <si>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</si>
  <si>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</si>
  <si>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</si>
  <si>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</si>
  <si>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</si>
  <si>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</si>
  <si>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</si>
  <si>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</si>
  <si>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</si>
  <si>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</si>
  <si>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</si>
  <si>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</si>
  <si>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</si>
  <si>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</si>
  <si>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</si>
  <si>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</si>
  <si>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</si>
  <si>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</si>
  <si>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</si>
  <si>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</si>
  <si>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</si>
  <si>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</si>
  <si>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</si>
  <si>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</si>
  <si>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</si>
  <si>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</si>
  <si>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</si>
  <si>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</si>
  <si>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</si>
  <si>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</si>
  <si>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</si>
  <si>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</si>
  <si>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</si>
  <si>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</si>
  <si>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</si>
  <si>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</si>
  <si>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</si>
  <si>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</si>
  <si>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</si>
  <si>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</si>
  <si>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</si>
  <si>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</si>
  <si>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</si>
  <si>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</si>
  <si>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</si>
  <si>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</si>
  <si>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</si>
  <si>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</si>
  <si>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</si>
  <si>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</si>
  <si>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</si>
  <si>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</si>
  <si>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</si>
  <si>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</si>
  <si>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</si>
  <si>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</si>
  <si>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</si>
  <si>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</si>
  <si>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</si>
  <si>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</si>
  <si>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</si>
  <si>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</si>
  <si>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</si>
  <si>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</si>
  <si>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</si>
  <si>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</si>
  <si>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</si>
  <si>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</si>
  <si>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</si>
  <si>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</si>
  <si>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</si>
  <si>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</si>
  <si>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</si>
  <si>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</si>
  <si>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</si>
  <si>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</si>
  <si>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</si>
  <si>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</si>
  <si>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</si>
  <si>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</si>
  <si>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</si>
  <si>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</si>
  <si>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</si>
  <si>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</si>
  <si>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</si>
  <si>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</si>
  <si>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</si>
  <si>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</si>
  <si>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</si>
  <si>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</si>
  <si>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</si>
  <si>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</si>
  <si>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</si>
  <si>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</si>
  <si>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</si>
  <si>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</si>
  <si>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</si>
  <si>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</si>
  <si>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</si>
  <si>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</si>
  <si>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</si>
  <si>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</si>
  <si>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</si>
  <si>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</si>
  <si>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</si>
  <si>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</si>
  <si>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</si>
  <si>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</si>
  <si>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</si>
  <si>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</si>
  <si>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</si>
  <si>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</si>
  <si>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</si>
  <si>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</si>
  <si>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</si>
  <si>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</si>
  <si>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</si>
  <si>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</si>
  <si>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</si>
  <si>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</si>
  <si>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</si>
  <si>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</si>
  <si>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</si>
  <si>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</si>
  <si>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</si>
  <si>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</si>
  <si>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</si>
  <si>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</si>
  <si>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</si>
  <si>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</si>
  <si>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</si>
  <si>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</si>
  <si>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</si>
  <si>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</si>
  <si>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рублей</t>
  </si>
  <si>
    <t>Код бюджетной классификации</t>
  </si>
  <si>
    <t xml:space="preserve">Приложение 1 к пояснительной записке
</t>
  </si>
  <si>
    <t>Сумма на 2020 год</t>
  </si>
  <si>
    <t>Сумма на 2021 год</t>
  </si>
  <si>
    <t>Сумма на 2020 год с учетом изменений</t>
  </si>
  <si>
    <t>Сумма на 2021 год с учетом изменений</t>
  </si>
  <si>
    <t>Сумма на 2022 год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</si>
  <si>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</si>
  <si>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</si>
  <si>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</si>
  <si>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</si>
  <si>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Дотации бюджетам муниципальных районов на выравнивание бюджетной обеспеченности</t>
  </si>
  <si>
    <t xml:space="preserve">Дотации бюджетам муниципальных районов на поддержку мер по обеспечению сбалансированности бюджетов 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</si>
  <si>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</si>
  <si>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</si>
  <si>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2 02 25228 05 0000  150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</si>
  <si>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</si>
  <si>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</si>
  <si>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</si>
  <si>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</si>
  <si>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</si>
  <si>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</si>
  <si>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</si>
  <si>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2 02 29999 05 0000 150</t>
  </si>
  <si>
    <t>Безвозмездные поступления от других бюджетов бюджетной системы Российской Федерации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</si>
  <si>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</si>
  <si>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</si>
  <si>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</si>
  <si>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</si>
  <si>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муниципальных районов на организацию отдыха детей в каникулярное время в лагерях с дневным пребыванием</t>
  </si>
  <si>
    <t>Субсидии бюджетам муниципальных районов на подготовку ЖКХ к зиме</t>
  </si>
  <si>
    <t>Субсидии бюджетам муниципальных районов на капитальный ремонт кровель муниципальных образовательных организаций Брянской области</t>
  </si>
  <si>
    <t>'2 02 29999 05 0000 150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</si>
  <si>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</si>
  <si>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</si>
  <si>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</si>
  <si>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</si>
  <si>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</si>
  <si>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 на осуществление отдельных государственных полномочий Брянской области в сфере 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</si>
  <si>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Субсидии бюджетам муниципальных районов на замену оконных блоков муниципальных образовательных организаций Брянской области</t>
  </si>
  <si>
    <t>Анализ изменения доходов бюджета Трубчевского муниципального района Брянской области на 2020 - 2022 годы</t>
  </si>
  <si>
    <t>Субвенции бюджетам муниципальных районов на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</si>
  <si>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Субвенции бюджетам муниципальных районов  на предоставление мер  социальной поддержки по оплате жилья и коммунальных услуг отдельным категориям граждан, работающих в  учреждениях культуры, находящихся в сельской местности или поселках городского типа на территории Брянской области</t>
  </si>
  <si>
    <t>Субвенции бюджетам муниципальных районов на предоставление мер социальной поддержки работникам  образовательных организаций, работающим в сельских населенных пунктах и поселках городского типа на территории Брянской области</t>
  </si>
  <si>
    <t xml:space="preserve">Субвенции бюджетам муниципальных районов на организацию и осуществление деятельности по опеке и попечительству, выплату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  </t>
  </si>
  <si>
    <t>Субвенции бюджетам муниципальных районов на осуществление отдельных полномочий органов государственной власти Брянской области по расчету и предоставлению дотаций поселениям на выравнивание бюджетной обеспеченности за счет средств областного бюджета</t>
  </si>
  <si>
    <t>Субвенции бюджетам муниципальных районов на обеспечение  сохранности жилых помещений, закрепленных за детьми-сиротами и детьми, оставшимися без попечения родителей</t>
  </si>
  <si>
    <t>Субвенции бюджетам муниципальных районов  на  финансовое обеспечение государственных гарантий реализации прав на получение  общедоступного и бесплатного начального общего, основного общего, среднего общего образования в общеобразовательных организациях</t>
  </si>
  <si>
    <t>Субвенции бюджетам муниципальных районов на финансовое обеспечение государственных гарантий реализации прав на  получение общедоступного и бесплатного дошкольного образования в образовательных организациях</t>
  </si>
  <si>
    <t xml:space="preserve">Субвенции бюджетам муниципальных районов на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</si>
  <si>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</si>
  <si>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</si>
  <si>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</si>
  <si>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</si>
  <si>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2 02 35118 05 0000 150</t>
  </si>
  <si>
    <t>Субвенции бюджетам муниципальных районов  на осуществление  первичного воинского учета на территориях, где отсутствуют военные комиссариаты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</si>
  <si>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</si>
  <si>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</si>
  <si>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2 02 35260 05 0000 150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</si>
  <si>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</si>
  <si>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</si>
  <si>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</si>
  <si>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</si>
  <si>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</si>
  <si>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</t>
  </si>
  <si>
    <t>Субсидии бюджетам муниципальных районов на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</si>
  <si>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Субсидии бюджетам муниципальных районов на приведение в соответствии с брендбуком "Точки роста" помещений муниципальных общеобразовательных организаций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</si>
  <si>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</si>
  <si>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поддержку отрасли культуры</t>
  </si>
  <si>
    <t>2 02 49999 05 0000 150</t>
  </si>
  <si>
    <t>Прочие межбюджетные трансферты, передаваемые бюджетам муниципальных районов</t>
  </si>
  <si>
    <t>2 02 25306 05 0000 150</t>
  </si>
  <si>
    <t>Субсидии бюджетам субъектов Российской Федерации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</si>
  <si>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2 02 35469 00 0000 150</t>
  </si>
  <si>
    <t>Субвенции на проведение Всероссийской переписи населения 2020 года</t>
  </si>
  <si>
    <t>2 02 25210 05 0000 150</t>
  </si>
  <si>
    <t>Прочие субсидии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</si>
  <si>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</si>
  <si>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</si>
  <si>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</si>
  <si>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</si>
  <si>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</si>
  <si>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</si>
  <si>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</si>
  <si>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</si>
  <si>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</si>
  <si>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</si>
  <si>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</si>
  <si>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1 05 02010 02 0000 110</t>
  </si>
  <si>
    <t>Единый сельскохозяйственный налог</t>
  </si>
  <si>
    <t>1 11 00000 00 0000 000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</si>
  <si>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</si>
  <si>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</si>
  <si>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</si>
  <si>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</si>
  <si>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</si>
  <si>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</si>
  <si>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 xml:space="preserve">Плата за размещение отходов производства </t>
  </si>
  <si>
    <t>1 01 02040 01 0000 110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</si>
  <si>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</si>
  <si>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</si>
  <si>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</si>
  <si>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</si>
  <si>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</si>
  <si>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</si>
  <si>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</si>
  <si>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1 03 02000 01 0000 110</t>
  </si>
  <si>
    <t xml:space="preserve"> 1 03 02230 01 0000 110</t>
  </si>
  <si>
    <t xml:space="preserve">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</si>
  <si>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</si>
  <si>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</si>
  <si>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</si>
  <si>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</si>
  <si>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</si>
  <si>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</si>
  <si>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</si>
  <si>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 1 03 02241 01 0000 110</t>
  </si>
  <si>
    <t xml:space="preserve"> 1 03 02250 01 0000 110</t>
  </si>
  <si>
    <t xml:space="preserve"> 1 03 02251 01 0000 110</t>
  </si>
  <si>
    <t xml:space="preserve"> 1 03 02260 01 0000 110</t>
  </si>
  <si>
    <t xml:space="preserve"> 1 03 02261 01 0000 110</t>
  </si>
  <si>
    <t xml:space="preserve"> 1 05 02000 02 0000 110</t>
  </si>
  <si>
    <t xml:space="preserve"> 1 05 03000 01 0000 110</t>
  </si>
  <si>
    <t xml:space="preserve"> 1 05 03010 01 0000 110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</si>
  <si>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</si>
  <si>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</si>
  <si>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         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</si>
  <si>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</si>
  <si>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</si>
  <si>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</si>
  <si>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Государственная пошлина за выдачу разрешения на установку рекламной конструкции </t>
  </si>
  <si>
    <t>ДОХОДЫ ОТ ИСПОЛЬЗОВАНИЯ ИМУЩЕСТВА,НАХОДЯЩЕГОСЯ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</si>
  <si>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</si>
  <si>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</si>
  <si>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1 11 05000 00 0000 120</t>
  </si>
  <si>
    <t>1 11 05010 00 0000 120</t>
  </si>
  <si>
    <t xml:space="preserve"> 1 11 05013 05 0000 120</t>
  </si>
  <si>
    <t xml:space="preserve"> 1 11 05013 13 0000 120</t>
  </si>
  <si>
    <t xml:space="preserve"> 1 08 07150 01 0000 110</t>
  </si>
  <si>
    <t>1 08 07000 01 0000 110</t>
  </si>
  <si>
    <t xml:space="preserve"> 1 08 03000 01 0000 110</t>
  </si>
  <si>
    <t xml:space="preserve"> 1 08 03010 01 0000 110</t>
  </si>
  <si>
    <t xml:space="preserve"> 1 08 00000 00 0000 000</t>
  </si>
  <si>
    <t xml:space="preserve"> 1 05 04020 02 0000 110</t>
  </si>
  <si>
    <t xml:space="preserve"> 1 05 04000 02 0000 110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</si>
  <si>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</si>
  <si>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</si>
  <si>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</si>
  <si>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</si>
  <si>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1 11 05070 00 0000 120</t>
  </si>
  <si>
    <t xml:space="preserve">1 11 05075 05 0000 120   </t>
  </si>
  <si>
    <t xml:space="preserve">Платежи от государственных и муниципальных унитарных предприятий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</si>
  <si>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</si>
  <si>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</si>
  <si>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</si>
  <si>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сбросы загрязняющих веществ в водные объекты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</si>
  <si>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</si>
  <si>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</si>
  <si>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</si>
  <si>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</si>
  <si>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601 1 14 06013 10 0000 430</t>
  </si>
  <si>
    <t>701 1 14 06013 10 0000 430</t>
  </si>
  <si>
    <t>2 02 15853 05 0000 150</t>
  </si>
  <si>
    <t>Дотация бюджетам муниципальных районов на поддержку мер по обеспечению сбалансировагнности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в Конституцию Российской Федерации</t>
  </si>
  <si>
    <t>2 02 10000 00 0000 150</t>
  </si>
  <si>
    <t>2 02 00000 00 0000 000</t>
  </si>
  <si>
    <t>2 00 00000 00 0000 000</t>
  </si>
  <si>
    <t>2 02 20000 00 0000 150</t>
  </si>
  <si>
    <t>2 02 25304 05 0000 150</t>
  </si>
  <si>
    <t>Субсидии на организацию бесплатного горячего питания обучающихся,получающих начальное общее образование в государственных и муниципальных образовательных организаций</t>
  </si>
  <si>
    <t>2 02 45303 05 0000 150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</si>
  <si>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</si>
  <si>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</si>
  <si>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</si>
  <si>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</si>
  <si>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</si>
  <si>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</si>
  <si>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</si>
  <si>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</si>
  <si>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</si>
  <si>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</si>
  <si>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1 14 06010 00 0000 430</t>
  </si>
  <si>
    <t xml:space="preserve"> 1 14 06000 00 0000 430</t>
  </si>
  <si>
    <t xml:space="preserve"> 1 14 02053 05 0000 410</t>
  </si>
  <si>
    <t xml:space="preserve"> 1 14 02000 00 0000 000</t>
  </si>
  <si>
    <t xml:space="preserve"> 1 14 00000 00 0000 000</t>
  </si>
  <si>
    <t xml:space="preserve"> 1 13 02995 05 0000 130</t>
  </si>
  <si>
    <t xml:space="preserve"> 1 13 02990 00 0000 130</t>
  </si>
  <si>
    <t xml:space="preserve"> 1 13 02000 00 0000 130</t>
  </si>
  <si>
    <t xml:space="preserve"> 1 13 00000 00 0000 000</t>
  </si>
  <si>
    <t xml:space="preserve"> 1 12 01000 01 0000 120</t>
  </si>
  <si>
    <t xml:space="preserve"> 1 12 00000 00 0000 000</t>
  </si>
  <si>
    <t xml:space="preserve"> 1 11 09045 05 0000 120</t>
  </si>
  <si>
    <t>1 11 09040 00 0000 120</t>
  </si>
  <si>
    <t xml:space="preserve"> 1 11 09000 00 0000 120</t>
  </si>
  <si>
    <t xml:space="preserve"> 1 11 07015 05 0000 120</t>
  </si>
  <si>
    <t xml:space="preserve"> 1 11 07010 00 0000 120</t>
  </si>
  <si>
    <t xml:space="preserve"> 1 11 07000 00 0000 120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</si>
  <si>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</si>
  <si>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</si>
  <si>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</si>
  <si>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</si>
  <si>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</si>
  <si>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</si>
  <si>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</si>
  <si>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</si>
  <si>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</si>
  <si>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</si>
  <si>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</si>
  <si>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</si>
  <si>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</si>
  <si>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</si>
  <si>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</si>
  <si>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</si>
  <si>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</si>
  <si>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</si>
  <si>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</si>
  <si>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</si>
  <si>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</si>
  <si>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</si>
  <si>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</si>
  <si>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</si>
  <si>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</si>
  <si>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</si>
  <si>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</si>
  <si>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</si>
  <si>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</si>
  <si>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</si>
  <si>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</si>
  <si>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</si>
  <si>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</si>
  <si>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</si>
  <si>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</si>
  <si>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</si>
  <si>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1 03 00000 00 0000 000</t>
  </si>
  <si>
    <t>1 12 01042 01 0000 130</t>
  </si>
  <si>
    <t xml:space="preserve"> 1 12 01010 01 0000 120</t>
  </si>
  <si>
    <t xml:space="preserve"> 1 12 01030 01 0000 120</t>
  </si>
  <si>
    <t xml:space="preserve"> 1 12 01040 01 0000 120</t>
  </si>
  <si>
    <t xml:space="preserve"> 1 12 01041 01 0000 120</t>
  </si>
  <si>
    <t>Плата за размещение твердых коммунальных отходов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</si>
  <si>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</si>
  <si>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</si>
  <si>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</si>
  <si>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</si>
  <si>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1 14 06300 00 0000 430</t>
  </si>
  <si>
    <t xml:space="preserve"> 1 14 06310 00 0000 430</t>
  </si>
  <si>
    <t xml:space="preserve"> 1 14 06313 05 0000 430</t>
  </si>
  <si>
    <t xml:space="preserve"> 1 14 06313 13 0000 430</t>
  </si>
  <si>
    <t>1 16 01080 01 0000 140</t>
  </si>
  <si>
    <t>1 16 01083 01 0000 140</t>
  </si>
  <si>
    <t>1 16 01140 01 0000 140</t>
  </si>
  <si>
    <t>1 16 01143 01 0000 140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</si>
  <si>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</si>
  <si>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</si>
  <si>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</si>
  <si>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</si>
  <si>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</si>
  <si>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</si>
  <si>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</si>
  <si>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</si>
  <si>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Платежи в целях возмещения приченного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</si>
  <si>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</si>
  <si>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</si>
  <si>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 xml:space="preserve"> 1 16 10000 00 0000 140</t>
  </si>
  <si>
    <t xml:space="preserve"> 1 16 10030 05 0000 140</t>
  </si>
  <si>
    <t xml:space="preserve"> 1 16 10031 05 0000 140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</si>
  <si>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действовавшим в 2019 году</t>
  </si>
  <si>
    <t>1 16 10120 00 0000 140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</si>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</sst>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Arial"/>
      <family val="2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1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7" fillId="0" borderId="9">
      <alignment horizontal="left" vertical="top" wrapText="1"/>
    </xf>
  </cellStyleXfs>
  <cellXfs count="97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21" fillId="0" borderId="1" xfId="0" quotePrefix="1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7" borderId="1" xfId="0" applyNumberFormat="1" applyFont="1" applyFill="1" applyBorder="1" applyAlignment="1">
      <alignment horizontal="left" vertical="center" wrapText="1"/>
    </xf>
    <xf numFmtId="4" fontId="21" fillId="7" borderId="1" xfId="0" applyNumberFormat="1" applyFont="1" applyFill="1" applyBorder="1" applyAlignment="1">
      <alignment horizontal="center" vertical="center" wrapText="1"/>
    </xf>
    <xf numFmtId="0" fontId="24" fillId="0" borderId="1" xfId="0" quotePrefix="1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0" fontId="21" fillId="0" borderId="1" xfId="0" quotePrefix="1" applyNumberFormat="1" applyFont="1" applyFill="1" applyBorder="1" applyAlignment="1">
      <alignment vertical="center" wrapText="1"/>
    </xf>
    <xf numFmtId="0" fontId="25" fillId="11" borderId="1" xfId="0" applyFont="1" applyFill="1" applyBorder="1" applyAlignment="1">
      <alignment horizontal="center" vertical="center" shrinkToFit="1"/>
    </xf>
    <xf numFmtId="49" fontId="21" fillId="2" borderId="1" xfId="0" applyNumberFormat="1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vertical="center" wrapText="1"/>
    </xf>
    <xf numFmtId="0" fontId="25" fillId="11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8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1" fillId="0" borderId="1" xfId="10" applyNumberFormat="1" applyFont="1" applyBorder="1" applyAlignment="1" applyProtection="1">
      <alignment horizontal="left" vertical="top" wrapText="1"/>
      <protection locked="0"/>
    </xf>
    <xf numFmtId="0" fontId="25" fillId="0" borderId="1" xfId="0" applyFont="1" applyFill="1" applyBorder="1" applyAlignment="1">
      <alignment horizontal="left" vertical="center" wrapText="1"/>
    </xf>
    <xf numFmtId="0" fontId="29" fillId="0" borderId="1" xfId="3" applyFont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1">
    <cellStyle name="xl26" xfId="8"/>
    <cellStyle name="xl38" xfId="1"/>
    <cellStyle name="xl39" xfId="10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0;&#1053;&#1040;&#1051;&#1048;&#1047;%20&#1055;&#1054;&#1057;&#1058;&#1059;&#1055;&#1051;&#1045;&#1053;&#1048;&#1071;%20&#1044;&#1054;&#1061;&#1054;&#1044;&#1054;&#1042;%20&#1074;%202020%20&#1075;&#1086;&#1076;&#1091;\&#1056;&#1040;&#1049;&#1054;&#1053;\&#1040;&#1085;&#1072;&#1083;&#1080;&#1079;%20&#1085;&#1072;%2001.09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-05"/>
    </sheetNames>
    <sheetDataSet>
      <sheetData sheetId="0">
        <row r="23">
          <cell r="A23" t="str">
            <v xml:space="preserve">НАЛОГИ НА СОВОКУПНЫЙ ДОХОД                             </v>
          </cell>
        </row>
        <row r="24">
          <cell r="A24" t="str">
            <v>Единый налог на вмененный доход для отдельных видов деятельности</v>
          </cell>
        </row>
        <row r="25">
          <cell r="A25" t="str">
            <v>Единый налог на вмененный доход для отдельных видов деятельности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6"/>
  <sheetViews>
    <sheetView showGridLines="0" tabSelected="1" view="pageBreakPreview" topLeftCell="G1" zoomScaleNormal="70" zoomScaleSheetLayoutView="100" workbookViewId="0">
      <pane ySplit="4" topLeftCell="A138" activePane="bottomLeft" state="frozen"/>
      <selection pane="bottomLeft" activeCell="K147" sqref="K147"/>
    </sheetView>
  </sheetViews>
  <sheetFormatPr defaultRowHeight="12.75" x14ac:dyDescent="0.25"/>
  <cols>
    <col min="1" max="1" width="20.7109375" style="59" customWidth="1"/>
    <col min="2" max="2" width="86.7109375" style="59" customWidth="1"/>
    <col min="3" max="3" width="17.85546875" style="60" customWidth="1" collapsed="1"/>
    <col min="4" max="5" width="17.85546875" style="60" customWidth="1"/>
    <col min="6" max="6" width="17.85546875" style="59" customWidth="1" collapsed="1"/>
    <col min="7" max="8" width="17.85546875" style="59" customWidth="1"/>
    <col min="9" max="9" width="17.855468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18.75" customHeight="1" x14ac:dyDescent="0.25">
      <c r="A1" s="64"/>
      <c r="B1" s="64"/>
      <c r="C1" s="92" t="s">
        <v>320</v>
      </c>
      <c r="D1" s="92"/>
      <c r="E1" s="92"/>
      <c r="F1" s="92"/>
      <c r="G1" s="92"/>
      <c r="H1" s="92"/>
      <c r="I1" s="92"/>
      <c r="J1" s="92"/>
      <c r="K1" s="92"/>
    </row>
    <row r="2" spans="1:11" ht="23.25" customHeight="1" x14ac:dyDescent="0.25">
      <c r="A2" s="91" t="s">
        <v>359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ht="17.25" customHeight="1" x14ac:dyDescent="0.25">
      <c r="A3" s="90" t="s">
        <v>318</v>
      </c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1" ht="54.75" customHeight="1" x14ac:dyDescent="0.25">
      <c r="A4" s="70" t="s">
        <v>319</v>
      </c>
      <c r="B4" s="65" t="s">
        <v>317</v>
      </c>
      <c r="C4" s="68" t="s">
        <v>321</v>
      </c>
      <c r="D4" s="68" t="s">
        <v>327</v>
      </c>
      <c r="E4" s="68" t="s">
        <v>323</v>
      </c>
      <c r="F4" s="68" t="s">
        <v>322</v>
      </c>
      <c r="G4" s="68" t="s">
        <v>328</v>
      </c>
      <c r="H4" s="68" t="s">
        <v>324</v>
      </c>
      <c r="I4" s="68" t="s">
        <v>325</v>
      </c>
      <c r="J4" s="68" t="s">
        <v>329</v>
      </c>
      <c r="K4" s="68" t="s">
        <v>326</v>
      </c>
    </row>
    <row r="5" spans="1:11" ht="20.25" customHeight="1" x14ac:dyDescent="0.25">
      <c r="A5" s="70" t="s">
        <v>396</v>
      </c>
      <c r="B5" s="78" t="s">
        <v>397</v>
      </c>
      <c r="C5" s="68">
        <f>C6+C12+C22+C29+C34+C47+C54+C58+C71</f>
        <v>128420400</v>
      </c>
      <c r="D5" s="68">
        <f>D6+D12+D22+D29+D34+D47+D58+D71</f>
        <v>750000</v>
      </c>
      <c r="E5" s="68">
        <f>E6+E12+E22+E29+E34+E47+E54+E58+E71</f>
        <v>129170400</v>
      </c>
      <c r="F5" s="68">
        <f>F6+F12+F22+F29+F34+F47+F54+F58+F71</f>
        <v>134579800</v>
      </c>
      <c r="G5" s="68"/>
      <c r="H5" s="68">
        <f>H6+H12+H22+H29+H34+H47+H54+H58+H71</f>
        <v>134579800</v>
      </c>
      <c r="I5" s="68">
        <f>I6+I12+I22+I29+I34+I47+I54+I58+I71</f>
        <v>140808400</v>
      </c>
      <c r="J5" s="68"/>
      <c r="K5" s="68">
        <f>K6+K12+K22+K29+K34+K47+K54+K58+K71</f>
        <v>140808400</v>
      </c>
    </row>
    <row r="6" spans="1:11" ht="15.75" customHeight="1" x14ac:dyDescent="0.25">
      <c r="A6" s="77" t="s">
        <v>398</v>
      </c>
      <c r="B6" s="78" t="s">
        <v>399</v>
      </c>
      <c r="C6" s="68">
        <f>C7</f>
        <v>95806000</v>
      </c>
      <c r="D6" s="68">
        <f>D7</f>
        <v>0</v>
      </c>
      <c r="E6" s="68">
        <f>E7</f>
        <v>95806000</v>
      </c>
      <c r="F6" s="68">
        <f>F7</f>
        <v>102696000</v>
      </c>
      <c r="G6" s="68"/>
      <c r="H6" s="68">
        <f>H7</f>
        <v>102696000</v>
      </c>
      <c r="I6" s="68">
        <f>I7</f>
        <v>110137000</v>
      </c>
      <c r="J6" s="68"/>
      <c r="K6" s="68">
        <f>K7</f>
        <v>110137000</v>
      </c>
    </row>
    <row r="7" spans="1:11" ht="15.75" customHeight="1" x14ac:dyDescent="0.25">
      <c r="A7" s="77" t="s">
        <v>400</v>
      </c>
      <c r="B7" s="78" t="s">
        <v>401</v>
      </c>
      <c r="C7" s="68">
        <f>C8+C9+C10+C11</f>
        <v>95806000</v>
      </c>
      <c r="D7" s="68">
        <f>D8+D9+D10+D11</f>
        <v>0</v>
      </c>
      <c r="E7" s="68">
        <f>E8+E9+E10+E11</f>
        <v>95806000</v>
      </c>
      <c r="F7" s="68">
        <f>F8+F9+F10+F11</f>
        <v>102696000</v>
      </c>
      <c r="G7" s="68"/>
      <c r="H7" s="68">
        <f>H8+H9+H10+H11</f>
        <v>102696000</v>
      </c>
      <c r="I7" s="68">
        <f>I8+I9+I10+I11</f>
        <v>110137000</v>
      </c>
      <c r="J7" s="68"/>
      <c r="K7" s="68">
        <f>K8+K9+K10+K11</f>
        <v>110137000</v>
      </c>
    </row>
    <row r="8" spans="1:11" ht="37.5" customHeight="1" x14ac:dyDescent="0.25">
      <c r="A8" s="77" t="s">
        <v>402</v>
      </c>
      <c r="B8" s="78" t="s">
        <v>403</v>
      </c>
      <c r="C8" s="68">
        <v>92325800</v>
      </c>
      <c r="D8" s="68">
        <v>1640000</v>
      </c>
      <c r="E8" s="68">
        <f>C8+D8</f>
        <v>93965800</v>
      </c>
      <c r="F8" s="68">
        <v>98971100</v>
      </c>
      <c r="G8" s="68"/>
      <c r="H8" s="68">
        <f>F8+G8</f>
        <v>98971100</v>
      </c>
      <c r="I8" s="68">
        <v>106148400</v>
      </c>
      <c r="J8" s="68"/>
      <c r="K8" s="68">
        <f>I8+J8</f>
        <v>106148400</v>
      </c>
    </row>
    <row r="9" spans="1:11" ht="54.75" customHeight="1" x14ac:dyDescent="0.25">
      <c r="A9" s="77" t="s">
        <v>418</v>
      </c>
      <c r="B9" s="78" t="s">
        <v>419</v>
      </c>
      <c r="C9" s="68">
        <v>344200</v>
      </c>
      <c r="D9" s="68"/>
      <c r="E9" s="68">
        <f t="shared" ref="E9:E10" si="0">C9+D9</f>
        <v>344200</v>
      </c>
      <c r="F9" s="68">
        <v>369000</v>
      </c>
      <c r="G9" s="68"/>
      <c r="H9" s="68">
        <f>F9+G9</f>
        <v>369000</v>
      </c>
      <c r="I9" s="68">
        <v>395800</v>
      </c>
      <c r="J9" s="68"/>
      <c r="K9" s="68">
        <f t="shared" ref="K9" si="1">I9+J9</f>
        <v>395800</v>
      </c>
    </row>
    <row r="10" spans="1:11" ht="30" customHeight="1" x14ac:dyDescent="0.25">
      <c r="A10" s="77" t="s">
        <v>404</v>
      </c>
      <c r="B10" s="78" t="s">
        <v>405</v>
      </c>
      <c r="C10" s="68">
        <v>2945000</v>
      </c>
      <c r="D10" s="68">
        <v>-1640000</v>
      </c>
      <c r="E10" s="68">
        <f t="shared" si="0"/>
        <v>1305000</v>
      </c>
      <c r="F10" s="68">
        <v>3156900</v>
      </c>
      <c r="G10" s="68"/>
      <c r="H10" s="68">
        <f t="shared" ref="H10:H13" si="2">F10+G10</f>
        <v>3156900</v>
      </c>
      <c r="I10" s="68">
        <v>3385800</v>
      </c>
      <c r="J10" s="68"/>
      <c r="K10" s="68">
        <f t="shared" ref="K10" si="3">I10+J10</f>
        <v>3385800</v>
      </c>
    </row>
    <row r="11" spans="1:11" ht="51" customHeight="1" x14ac:dyDescent="0.25">
      <c r="A11" s="70" t="s">
        <v>417</v>
      </c>
      <c r="B11" s="78" t="s">
        <v>420</v>
      </c>
      <c r="C11" s="68">
        <v>191000</v>
      </c>
      <c r="D11" s="68"/>
      <c r="E11" s="68">
        <f>C11+D11</f>
        <v>191000</v>
      </c>
      <c r="F11" s="68">
        <v>199000</v>
      </c>
      <c r="G11" s="68"/>
      <c r="H11" s="68">
        <f t="shared" si="2"/>
        <v>199000</v>
      </c>
      <c r="I11" s="68">
        <v>207000</v>
      </c>
      <c r="J11" s="68"/>
      <c r="K11" s="68">
        <f>I11+J11</f>
        <v>207000</v>
      </c>
    </row>
    <row r="12" spans="1:11" ht="29.25" customHeight="1" x14ac:dyDescent="0.25">
      <c r="A12" s="70" t="s">
        <v>553</v>
      </c>
      <c r="B12" s="78" t="s">
        <v>421</v>
      </c>
      <c r="C12" s="68">
        <f>C13</f>
        <v>10481100</v>
      </c>
      <c r="D12" s="68"/>
      <c r="E12" s="68">
        <f>E13</f>
        <v>10481100</v>
      </c>
      <c r="F12" s="68">
        <f>F13</f>
        <v>11028600</v>
      </c>
      <c r="G12" s="68"/>
      <c r="H12" s="68">
        <f>H13</f>
        <v>11028600</v>
      </c>
      <c r="I12" s="68">
        <f>I13</f>
        <v>11704100</v>
      </c>
      <c r="J12" s="68"/>
      <c r="K12" s="68">
        <f>K13</f>
        <v>11704100</v>
      </c>
    </row>
    <row r="13" spans="1:11" ht="17.25" customHeight="1" x14ac:dyDescent="0.25">
      <c r="A13" s="70" t="s">
        <v>425</v>
      </c>
      <c r="B13" s="78" t="s">
        <v>422</v>
      </c>
      <c r="C13" s="68">
        <f>C14+C16+C18+C20</f>
        <v>10481100</v>
      </c>
      <c r="D13" s="68"/>
      <c r="E13" s="68">
        <f>E14+E16+E18+E20</f>
        <v>10481100</v>
      </c>
      <c r="F13" s="68">
        <f>F14+F16+F18+F20</f>
        <v>11028600</v>
      </c>
      <c r="G13" s="68"/>
      <c r="H13" s="68">
        <f t="shared" si="2"/>
        <v>11028600</v>
      </c>
      <c r="I13" s="68">
        <f>I14+I16+I18+I20</f>
        <v>11704100</v>
      </c>
      <c r="J13" s="68"/>
      <c r="K13" s="68">
        <f>K14+K16+K18+K20</f>
        <v>11704100</v>
      </c>
    </row>
    <row r="14" spans="1:11" ht="38.25" customHeight="1" x14ac:dyDescent="0.25">
      <c r="A14" s="70" t="s">
        <v>426</v>
      </c>
      <c r="B14" s="78" t="s">
        <v>423</v>
      </c>
      <c r="C14" s="68">
        <f>C15</f>
        <v>4802800</v>
      </c>
      <c r="D14" s="68"/>
      <c r="E14" s="68">
        <f>E15</f>
        <v>4802800</v>
      </c>
      <c r="F14" s="68">
        <f>F15</f>
        <v>5084000</v>
      </c>
      <c r="G14" s="68"/>
      <c r="H14" s="68">
        <f>H15</f>
        <v>5084000</v>
      </c>
      <c r="I14" s="68">
        <f>I15</f>
        <v>5387100</v>
      </c>
      <c r="J14" s="68"/>
      <c r="K14" s="68">
        <f>K15</f>
        <v>5387100</v>
      </c>
    </row>
    <row r="15" spans="1:11" ht="54" customHeight="1" x14ac:dyDescent="0.25">
      <c r="A15" s="70" t="s">
        <v>427</v>
      </c>
      <c r="B15" s="78" t="s">
        <v>424</v>
      </c>
      <c r="C15" s="68">
        <v>4802800</v>
      </c>
      <c r="D15" s="68"/>
      <c r="E15" s="68">
        <f>C15+D15</f>
        <v>4802800</v>
      </c>
      <c r="F15" s="68">
        <v>5084000</v>
      </c>
      <c r="G15" s="68"/>
      <c r="H15" s="68">
        <f>F15+G15</f>
        <v>5084000</v>
      </c>
      <c r="I15" s="68">
        <v>5387100</v>
      </c>
      <c r="J15" s="68"/>
      <c r="K15" s="68">
        <f>I15+J15</f>
        <v>5387100</v>
      </c>
    </row>
    <row r="16" spans="1:11" ht="38.25" customHeight="1" x14ac:dyDescent="0.25">
      <c r="A16" s="70" t="s">
        <v>434</v>
      </c>
      <c r="B16" s="78" t="s">
        <v>428</v>
      </c>
      <c r="C16" s="68">
        <f>C17</f>
        <v>24700</v>
      </c>
      <c r="D16" s="68"/>
      <c r="E16" s="68">
        <f>E17</f>
        <v>24700</v>
      </c>
      <c r="F16" s="68">
        <f>F17</f>
        <v>25500</v>
      </c>
      <c r="G16" s="68"/>
      <c r="H16" s="68">
        <f>H17</f>
        <v>25500</v>
      </c>
      <c r="I16" s="68">
        <f>I17</f>
        <v>26600</v>
      </c>
      <c r="J16" s="68"/>
      <c r="K16" s="68">
        <f>K17</f>
        <v>26600</v>
      </c>
    </row>
    <row r="17" spans="1:11" ht="66" customHeight="1" x14ac:dyDescent="0.25">
      <c r="A17" s="70" t="s">
        <v>435</v>
      </c>
      <c r="B17" s="78" t="s">
        <v>429</v>
      </c>
      <c r="C17" s="68">
        <v>24700</v>
      </c>
      <c r="D17" s="68"/>
      <c r="E17" s="68">
        <f>C17+D17</f>
        <v>24700</v>
      </c>
      <c r="F17" s="68">
        <v>25500</v>
      </c>
      <c r="G17" s="68"/>
      <c r="H17" s="68">
        <f>F17+G17</f>
        <v>25500</v>
      </c>
      <c r="I17" s="68">
        <v>26600</v>
      </c>
      <c r="J17" s="68"/>
      <c r="K17" s="68">
        <f>I17+J17</f>
        <v>26600</v>
      </c>
    </row>
    <row r="18" spans="1:11" ht="35.25" customHeight="1" x14ac:dyDescent="0.25">
      <c r="A18" s="70" t="s">
        <v>436</v>
      </c>
      <c r="B18" s="78" t="s">
        <v>430</v>
      </c>
      <c r="C18" s="68">
        <f>C19</f>
        <v>6273400</v>
      </c>
      <c r="D18" s="68"/>
      <c r="E18" s="68">
        <f>E19</f>
        <v>6273400</v>
      </c>
      <c r="F18" s="68">
        <f>F19</f>
        <v>6622200</v>
      </c>
      <c r="G18" s="68"/>
      <c r="H18" s="68">
        <f>H19</f>
        <v>6622200</v>
      </c>
      <c r="I18" s="68">
        <f>I19</f>
        <v>6974100</v>
      </c>
      <c r="J18" s="68"/>
      <c r="K18" s="68">
        <f>K19</f>
        <v>6974100</v>
      </c>
    </row>
    <row r="19" spans="1:11" ht="52.5" customHeight="1" x14ac:dyDescent="0.25">
      <c r="A19" s="70" t="s">
        <v>437</v>
      </c>
      <c r="B19" s="78" t="s">
        <v>431</v>
      </c>
      <c r="C19" s="68">
        <v>6273400</v>
      </c>
      <c r="D19" s="68"/>
      <c r="E19" s="68">
        <f>C19+D19</f>
        <v>6273400</v>
      </c>
      <c r="F19" s="68">
        <v>6622200</v>
      </c>
      <c r="G19" s="68"/>
      <c r="H19" s="68">
        <f>F19+G19</f>
        <v>6622200</v>
      </c>
      <c r="I19" s="68">
        <v>6974100</v>
      </c>
      <c r="J19" s="68"/>
      <c r="K19" s="68">
        <f>I19+J19</f>
        <v>6974100</v>
      </c>
    </row>
    <row r="20" spans="1:11" ht="42.75" customHeight="1" x14ac:dyDescent="0.25">
      <c r="A20" s="70" t="s">
        <v>438</v>
      </c>
      <c r="B20" s="78" t="s">
        <v>432</v>
      </c>
      <c r="C20" s="68">
        <f>C21</f>
        <v>-619800</v>
      </c>
      <c r="D20" s="68"/>
      <c r="E20" s="68">
        <f>E21</f>
        <v>-619800</v>
      </c>
      <c r="F20" s="68">
        <f>F21</f>
        <v>-703100</v>
      </c>
      <c r="G20" s="68"/>
      <c r="H20" s="68">
        <f>H21</f>
        <v>-703100</v>
      </c>
      <c r="I20" s="68">
        <f>I21</f>
        <v>-683700</v>
      </c>
      <c r="J20" s="68"/>
      <c r="K20" s="68">
        <f>K21</f>
        <v>-683700</v>
      </c>
    </row>
    <row r="21" spans="1:11" ht="55.5" customHeight="1" x14ac:dyDescent="0.25">
      <c r="A21" s="70" t="s">
        <v>439</v>
      </c>
      <c r="B21" s="78" t="s">
        <v>433</v>
      </c>
      <c r="C21" s="68">
        <v>-619800</v>
      </c>
      <c r="D21" s="68"/>
      <c r="E21" s="68">
        <f>C21+D21</f>
        <v>-619800</v>
      </c>
      <c r="F21" s="68">
        <v>-703100</v>
      </c>
      <c r="G21" s="68"/>
      <c r="H21" s="68">
        <f>F21+G21</f>
        <v>-703100</v>
      </c>
      <c r="I21" s="68">
        <v>-683700</v>
      </c>
      <c r="J21" s="68"/>
      <c r="K21" s="68">
        <f>I21+J21</f>
        <v>-683700</v>
      </c>
    </row>
    <row r="22" spans="1:11" ht="20.25" customHeight="1" x14ac:dyDescent="0.25">
      <c r="A22" s="70" t="s">
        <v>406</v>
      </c>
      <c r="B22" s="78" t="str">
        <f>'[1]прил.3-05'!A23</f>
        <v xml:space="preserve">НАЛОГИ НА СОВОКУПНЫЙ ДОХОД                             </v>
      </c>
      <c r="C22" s="68">
        <f>C23+C25+C27</f>
        <v>10144800</v>
      </c>
      <c r="D22" s="68">
        <f>D24+D26</f>
        <v>-470018</v>
      </c>
      <c r="E22" s="68">
        <f>E23+E25+E27</f>
        <v>9674782</v>
      </c>
      <c r="F22" s="68">
        <f>F23+F25+F27</f>
        <v>10168700</v>
      </c>
      <c r="G22" s="68"/>
      <c r="H22" s="68">
        <f>H23+H25+H27</f>
        <v>10168700</v>
      </c>
      <c r="I22" s="68">
        <f>I23+I25+I27</f>
        <v>8052000</v>
      </c>
      <c r="J22" s="68"/>
      <c r="K22" s="68">
        <f>K23+K25+K27</f>
        <v>8052000</v>
      </c>
    </row>
    <row r="23" spans="1:11" ht="20.25" customHeight="1" x14ac:dyDescent="0.25">
      <c r="A23" s="70" t="s">
        <v>440</v>
      </c>
      <c r="B23" s="78" t="str">
        <f>'[1]прил.3-05'!A24</f>
        <v>Единый налог на вмененный доход для отдельных видов деятельности</v>
      </c>
      <c r="C23" s="68">
        <f>C24</f>
        <v>9740000</v>
      </c>
      <c r="D23" s="68"/>
      <c r="E23" s="68">
        <f>E24</f>
        <v>8546982</v>
      </c>
      <c r="F23" s="68">
        <f>F24</f>
        <v>2435000</v>
      </c>
      <c r="G23" s="68"/>
      <c r="H23" s="68">
        <f>H24</f>
        <v>2435000</v>
      </c>
      <c r="I23" s="68"/>
      <c r="J23" s="68"/>
      <c r="K23" s="68"/>
    </row>
    <row r="24" spans="1:11" ht="15" customHeight="1" x14ac:dyDescent="0.25">
      <c r="A24" s="70" t="s">
        <v>407</v>
      </c>
      <c r="B24" s="78" t="str">
        <f>'[1]прил.3-05'!A25</f>
        <v>Единый налог на вмененный доход для отдельных видов деятельности</v>
      </c>
      <c r="C24" s="68">
        <v>9740000</v>
      </c>
      <c r="D24" s="68">
        <v>-1193018</v>
      </c>
      <c r="E24" s="68">
        <f>C24+D24</f>
        <v>8546982</v>
      </c>
      <c r="F24" s="68">
        <v>2435000</v>
      </c>
      <c r="G24" s="68"/>
      <c r="H24" s="68">
        <f>F24+G24</f>
        <v>2435000</v>
      </c>
      <c r="I24" s="68"/>
      <c r="J24" s="68"/>
      <c r="K24" s="68"/>
    </row>
    <row r="25" spans="1:11" ht="16.5" customHeight="1" x14ac:dyDescent="0.25">
      <c r="A25" s="70" t="s">
        <v>441</v>
      </c>
      <c r="B25" s="78" t="s">
        <v>408</v>
      </c>
      <c r="C25" s="68">
        <f>C26</f>
        <v>304800</v>
      </c>
      <c r="D25" s="68"/>
      <c r="E25" s="68">
        <f>E26</f>
        <v>1027800</v>
      </c>
      <c r="F25" s="68">
        <f>F26</f>
        <v>324700</v>
      </c>
      <c r="G25" s="68"/>
      <c r="H25" s="68">
        <f>H26</f>
        <v>324700</v>
      </c>
      <c r="I25" s="68">
        <f>I26</f>
        <v>347000</v>
      </c>
      <c r="J25" s="68"/>
      <c r="K25" s="68">
        <f>K26</f>
        <v>347000</v>
      </c>
    </row>
    <row r="26" spans="1:11" ht="19.5" customHeight="1" x14ac:dyDescent="0.25">
      <c r="A26" s="70" t="s">
        <v>442</v>
      </c>
      <c r="B26" s="78" t="s">
        <v>408</v>
      </c>
      <c r="C26" s="68">
        <v>304800</v>
      </c>
      <c r="D26" s="68">
        <v>723000</v>
      </c>
      <c r="E26" s="68">
        <f>C26+D26</f>
        <v>1027800</v>
      </c>
      <c r="F26" s="68">
        <v>324700</v>
      </c>
      <c r="G26" s="68"/>
      <c r="H26" s="68">
        <f>F26+G26</f>
        <v>324700</v>
      </c>
      <c r="I26" s="68">
        <v>347000</v>
      </c>
      <c r="J26" s="68"/>
      <c r="K26" s="68">
        <f>I26+J26</f>
        <v>347000</v>
      </c>
    </row>
    <row r="27" spans="1:11" ht="19.5" customHeight="1" x14ac:dyDescent="0.25">
      <c r="A27" s="70" t="s">
        <v>463</v>
      </c>
      <c r="B27" s="78" t="s">
        <v>443</v>
      </c>
      <c r="C27" s="68">
        <f>C28</f>
        <v>100000</v>
      </c>
      <c r="D27" s="68"/>
      <c r="E27" s="68">
        <f>E28</f>
        <v>100000</v>
      </c>
      <c r="F27" s="68">
        <f>F28</f>
        <v>7409000</v>
      </c>
      <c r="G27" s="68"/>
      <c r="H27" s="68">
        <f>H28</f>
        <v>7409000</v>
      </c>
      <c r="I27" s="68">
        <f>I28</f>
        <v>7705000</v>
      </c>
      <c r="J27" s="68"/>
      <c r="K27" s="68">
        <f>K28</f>
        <v>7705000</v>
      </c>
    </row>
    <row r="28" spans="1:11" ht="27" customHeight="1" x14ac:dyDescent="0.25">
      <c r="A28" s="70" t="s">
        <v>462</v>
      </c>
      <c r="B28" s="78" t="s">
        <v>444</v>
      </c>
      <c r="C28" s="68">
        <v>100000</v>
      </c>
      <c r="D28" s="68"/>
      <c r="E28" s="68">
        <f>C28+D28</f>
        <v>100000</v>
      </c>
      <c r="F28" s="68">
        <v>7409000</v>
      </c>
      <c r="G28" s="68"/>
      <c r="H28" s="68">
        <f>F28+G28</f>
        <v>7409000</v>
      </c>
      <c r="I28" s="68">
        <v>7705000</v>
      </c>
      <c r="J28" s="68"/>
      <c r="K28" s="68">
        <f>I28+J28</f>
        <v>7705000</v>
      </c>
    </row>
    <row r="29" spans="1:11" ht="18" customHeight="1" x14ac:dyDescent="0.25">
      <c r="A29" s="70" t="s">
        <v>461</v>
      </c>
      <c r="B29" s="79" t="s">
        <v>445</v>
      </c>
      <c r="C29" s="68">
        <f>C31+C32</f>
        <v>1904000</v>
      </c>
      <c r="D29" s="68">
        <f>D31</f>
        <v>290000</v>
      </c>
      <c r="E29" s="68">
        <f>E30+E32</f>
        <v>2194000</v>
      </c>
      <c r="F29" s="68">
        <f>F30+F32</f>
        <v>1928000</v>
      </c>
      <c r="G29" s="68"/>
      <c r="H29" s="68">
        <f>H30+H32</f>
        <v>1928000</v>
      </c>
      <c r="I29" s="68">
        <f>I30+I32</f>
        <v>1953000</v>
      </c>
      <c r="J29" s="68"/>
      <c r="K29" s="68">
        <f>K30+K32</f>
        <v>1953000</v>
      </c>
    </row>
    <row r="30" spans="1:11" ht="19.5" customHeight="1" x14ac:dyDescent="0.25">
      <c r="A30" s="70" t="s">
        <v>459</v>
      </c>
      <c r="B30" s="79" t="s">
        <v>446</v>
      </c>
      <c r="C30" s="68">
        <f>C31</f>
        <v>1884000</v>
      </c>
      <c r="D30" s="68"/>
      <c r="E30" s="68">
        <f>E31</f>
        <v>2174000</v>
      </c>
      <c r="F30" s="68">
        <f>F31</f>
        <v>1908000</v>
      </c>
      <c r="G30" s="68"/>
      <c r="H30" s="68">
        <f>H31</f>
        <v>1908000</v>
      </c>
      <c r="I30" s="68">
        <f>I31</f>
        <v>1933000</v>
      </c>
      <c r="J30" s="68"/>
      <c r="K30" s="68">
        <f>K31</f>
        <v>1933000</v>
      </c>
    </row>
    <row r="31" spans="1:11" ht="30" customHeight="1" x14ac:dyDescent="0.25">
      <c r="A31" s="70" t="s">
        <v>460</v>
      </c>
      <c r="B31" s="79" t="s">
        <v>447</v>
      </c>
      <c r="C31" s="68">
        <v>1884000</v>
      </c>
      <c r="D31" s="68">
        <v>290000</v>
      </c>
      <c r="E31" s="68">
        <f>C31+D31</f>
        <v>2174000</v>
      </c>
      <c r="F31" s="68">
        <v>1908000</v>
      </c>
      <c r="G31" s="68"/>
      <c r="H31" s="68">
        <f>F31+G31</f>
        <v>1908000</v>
      </c>
      <c r="I31" s="68">
        <v>1933000</v>
      </c>
      <c r="J31" s="68"/>
      <c r="K31" s="68">
        <f>I31+J31</f>
        <v>1933000</v>
      </c>
    </row>
    <row r="32" spans="1:11" ht="27.75" customHeight="1" x14ac:dyDescent="0.25">
      <c r="A32" s="70" t="s">
        <v>458</v>
      </c>
      <c r="B32" s="79" t="s">
        <v>448</v>
      </c>
      <c r="C32" s="68">
        <f>C33</f>
        <v>20000</v>
      </c>
      <c r="D32" s="68"/>
      <c r="E32" s="68">
        <f>E33</f>
        <v>20000</v>
      </c>
      <c r="F32" s="68">
        <f>F33</f>
        <v>20000</v>
      </c>
      <c r="G32" s="68"/>
      <c r="H32" s="68">
        <f>H33</f>
        <v>20000</v>
      </c>
      <c r="I32" s="68">
        <f>I33</f>
        <v>20000</v>
      </c>
      <c r="J32" s="68"/>
      <c r="K32" s="68">
        <f>K33</f>
        <v>20000</v>
      </c>
    </row>
    <row r="33" spans="1:11" ht="18.75" customHeight="1" x14ac:dyDescent="0.25">
      <c r="A33" s="70" t="s">
        <v>457</v>
      </c>
      <c r="B33" s="79" t="s">
        <v>449</v>
      </c>
      <c r="C33" s="68">
        <v>20000</v>
      </c>
      <c r="D33" s="68"/>
      <c r="E33" s="68">
        <f>C33+D33</f>
        <v>20000</v>
      </c>
      <c r="F33" s="68">
        <v>20000</v>
      </c>
      <c r="G33" s="68"/>
      <c r="H33" s="68">
        <f>F33+G33</f>
        <v>20000</v>
      </c>
      <c r="I33" s="68">
        <v>20000</v>
      </c>
      <c r="J33" s="68"/>
      <c r="K33" s="68">
        <f>I33+J33</f>
        <v>20000</v>
      </c>
    </row>
    <row r="34" spans="1:11" ht="25.5" customHeight="1" x14ac:dyDescent="0.25">
      <c r="A34" s="70" t="s">
        <v>409</v>
      </c>
      <c r="B34" s="79" t="s">
        <v>450</v>
      </c>
      <c r="C34" s="68">
        <f>C35+C41+C44</f>
        <v>8014400</v>
      </c>
      <c r="D34" s="68">
        <f>D35+D41+D44</f>
        <v>-150000</v>
      </c>
      <c r="E34" s="68">
        <f>E35+E41+E44</f>
        <v>7864400</v>
      </c>
      <c r="F34" s="68">
        <f>F35+F41+F44</f>
        <v>7546400</v>
      </c>
      <c r="G34" s="68"/>
      <c r="H34" s="68">
        <f>H35+H41+H44</f>
        <v>7546400</v>
      </c>
      <c r="I34" s="68">
        <f>I35+I41+I44</f>
        <v>7738100</v>
      </c>
      <c r="J34" s="68"/>
      <c r="K34" s="68">
        <f>K35+K41+K44</f>
        <v>7738100</v>
      </c>
    </row>
    <row r="35" spans="1:11" ht="53.25" customHeight="1" x14ac:dyDescent="0.25">
      <c r="A35" s="70" t="s">
        <v>453</v>
      </c>
      <c r="B35" s="79" t="s">
        <v>451</v>
      </c>
      <c r="C35" s="68">
        <f>C36+C39</f>
        <v>7863300</v>
      </c>
      <c r="D35" s="68"/>
      <c r="E35" s="68">
        <f>E36+E39</f>
        <v>7863300</v>
      </c>
      <c r="F35" s="68">
        <f>F36+F39</f>
        <v>7320300</v>
      </c>
      <c r="G35" s="68"/>
      <c r="H35" s="68">
        <f>H36+H39</f>
        <v>7320300</v>
      </c>
      <c r="I35" s="68">
        <f>I36+I39</f>
        <v>7512000</v>
      </c>
      <c r="J35" s="68"/>
      <c r="K35" s="68">
        <f>K36+K39</f>
        <v>7512000</v>
      </c>
    </row>
    <row r="36" spans="1:11" ht="40.5" customHeight="1" x14ac:dyDescent="0.25">
      <c r="A36" s="70" t="s">
        <v>454</v>
      </c>
      <c r="B36" s="79" t="s">
        <v>464</v>
      </c>
      <c r="C36" s="68">
        <f>C37+C38</f>
        <v>7408200</v>
      </c>
      <c r="D36" s="68"/>
      <c r="E36" s="68">
        <f>E37+E38</f>
        <v>7408200</v>
      </c>
      <c r="F36" s="68">
        <f>F37+F38</f>
        <v>6833900</v>
      </c>
      <c r="G36" s="68"/>
      <c r="H36" s="68">
        <f>H37+H38</f>
        <v>6833900</v>
      </c>
      <c r="I36" s="68">
        <f>I37+I38</f>
        <v>7106800</v>
      </c>
      <c r="J36" s="68"/>
      <c r="K36" s="68">
        <f>K37+K38</f>
        <v>7106800</v>
      </c>
    </row>
    <row r="37" spans="1:11" ht="52.5" customHeight="1" x14ac:dyDescent="0.25">
      <c r="A37" s="70" t="s">
        <v>455</v>
      </c>
      <c r="B37" s="79" t="s">
        <v>452</v>
      </c>
      <c r="C37" s="68">
        <v>5590400</v>
      </c>
      <c r="D37" s="68"/>
      <c r="E37" s="68">
        <f>C37+D37</f>
        <v>5590400</v>
      </c>
      <c r="F37" s="68">
        <v>5463700</v>
      </c>
      <c r="G37" s="68"/>
      <c r="H37" s="68">
        <f>F37+G37</f>
        <v>5463700</v>
      </c>
      <c r="I37" s="68">
        <v>5682200</v>
      </c>
      <c r="J37" s="68"/>
      <c r="K37" s="68">
        <f>I37+J37</f>
        <v>5682200</v>
      </c>
    </row>
    <row r="38" spans="1:11" ht="39" customHeight="1" x14ac:dyDescent="0.25">
      <c r="A38" s="70" t="s">
        <v>456</v>
      </c>
      <c r="B38" s="79" t="s">
        <v>465</v>
      </c>
      <c r="C38" s="68">
        <v>1817800</v>
      </c>
      <c r="D38" s="68"/>
      <c r="E38" s="68">
        <f>C38+D38</f>
        <v>1817800</v>
      </c>
      <c r="F38" s="68">
        <v>1370200</v>
      </c>
      <c r="G38" s="68"/>
      <c r="H38" s="68">
        <f>F38+G38</f>
        <v>1370200</v>
      </c>
      <c r="I38" s="68">
        <v>1424600</v>
      </c>
      <c r="J38" s="68"/>
      <c r="K38" s="68">
        <f>I38+J38</f>
        <v>1424600</v>
      </c>
    </row>
    <row r="39" spans="1:11" ht="26.25" customHeight="1" x14ac:dyDescent="0.25">
      <c r="A39" s="70" t="s">
        <v>468</v>
      </c>
      <c r="B39" s="79" t="s">
        <v>466</v>
      </c>
      <c r="C39" s="68">
        <f>C40</f>
        <v>455100</v>
      </c>
      <c r="D39" s="68"/>
      <c r="E39" s="68">
        <f>E40</f>
        <v>455100</v>
      </c>
      <c r="F39" s="68">
        <f>F40</f>
        <v>486400</v>
      </c>
      <c r="G39" s="68"/>
      <c r="H39" s="68">
        <f>H40</f>
        <v>486400</v>
      </c>
      <c r="I39" s="68">
        <f>I40</f>
        <v>405200</v>
      </c>
      <c r="J39" s="68"/>
      <c r="K39" s="68">
        <f>K40</f>
        <v>405200</v>
      </c>
    </row>
    <row r="40" spans="1:11" ht="25.5" customHeight="1" x14ac:dyDescent="0.25">
      <c r="A40" s="70" t="s">
        <v>469</v>
      </c>
      <c r="B40" s="79" t="s">
        <v>467</v>
      </c>
      <c r="C40" s="68">
        <v>455100</v>
      </c>
      <c r="D40" s="68"/>
      <c r="E40" s="68">
        <f>C40+D40</f>
        <v>455100</v>
      </c>
      <c r="F40" s="68">
        <v>486400</v>
      </c>
      <c r="G40" s="68"/>
      <c r="H40" s="68">
        <f>F40+G40</f>
        <v>486400</v>
      </c>
      <c r="I40" s="68">
        <v>405200</v>
      </c>
      <c r="J40" s="68"/>
      <c r="K40" s="68">
        <f>I40+J40</f>
        <v>405200</v>
      </c>
    </row>
    <row r="41" spans="1:11" ht="16.5" customHeight="1" x14ac:dyDescent="0.25">
      <c r="A41" s="70" t="s">
        <v>516</v>
      </c>
      <c r="B41" s="79" t="s">
        <v>470</v>
      </c>
      <c r="C41" s="68">
        <f>C42</f>
        <v>150000</v>
      </c>
      <c r="D41" s="68">
        <f>D43</f>
        <v>-150000</v>
      </c>
      <c r="E41" s="68">
        <f>E42</f>
        <v>0</v>
      </c>
      <c r="F41" s="68">
        <f>F42</f>
        <v>225000</v>
      </c>
      <c r="G41" s="68"/>
      <c r="H41" s="68">
        <f>H42</f>
        <v>225000</v>
      </c>
      <c r="I41" s="68">
        <f>I42</f>
        <v>225000</v>
      </c>
      <c r="J41" s="68"/>
      <c r="K41" s="68">
        <f>K42</f>
        <v>225000</v>
      </c>
    </row>
    <row r="42" spans="1:11" ht="27.75" customHeight="1" x14ac:dyDescent="0.25">
      <c r="A42" s="70" t="s">
        <v>515</v>
      </c>
      <c r="B42" s="79" t="s">
        <v>410</v>
      </c>
      <c r="C42" s="68">
        <f>C43</f>
        <v>150000</v>
      </c>
      <c r="D42" s="68"/>
      <c r="E42" s="68">
        <f>E43</f>
        <v>0</v>
      </c>
      <c r="F42" s="68">
        <f>F43</f>
        <v>225000</v>
      </c>
      <c r="G42" s="68"/>
      <c r="H42" s="68">
        <f>H43</f>
        <v>225000</v>
      </c>
      <c r="I42" s="68">
        <f>I43</f>
        <v>225000</v>
      </c>
      <c r="J42" s="68"/>
      <c r="K42" s="68">
        <f>K43</f>
        <v>225000</v>
      </c>
    </row>
    <row r="43" spans="1:11" ht="24.75" customHeight="1" x14ac:dyDescent="0.25">
      <c r="A43" s="70" t="s">
        <v>514</v>
      </c>
      <c r="B43" s="79" t="s">
        <v>411</v>
      </c>
      <c r="C43" s="68">
        <v>150000</v>
      </c>
      <c r="D43" s="68">
        <v>-150000</v>
      </c>
      <c r="E43" s="68">
        <f>C43+D43</f>
        <v>0</v>
      </c>
      <c r="F43" s="68">
        <v>225000</v>
      </c>
      <c r="G43" s="68"/>
      <c r="H43" s="68">
        <f>F43+G43</f>
        <v>225000</v>
      </c>
      <c r="I43" s="68">
        <v>225000</v>
      </c>
      <c r="J43" s="68"/>
      <c r="K43" s="68">
        <f>I43+J43</f>
        <v>225000</v>
      </c>
    </row>
    <row r="44" spans="1:11" ht="37.5" customHeight="1" x14ac:dyDescent="0.25">
      <c r="A44" s="70" t="s">
        <v>513</v>
      </c>
      <c r="B44" s="79" t="s">
        <v>471</v>
      </c>
      <c r="C44" s="68">
        <f>C45</f>
        <v>1100</v>
      </c>
      <c r="D44" s="68"/>
      <c r="E44" s="68">
        <f>E45</f>
        <v>1100</v>
      </c>
      <c r="F44" s="68">
        <f>F45</f>
        <v>1100</v>
      </c>
      <c r="G44" s="68"/>
      <c r="H44" s="68">
        <f>H45</f>
        <v>1100</v>
      </c>
      <c r="I44" s="68">
        <f>I45</f>
        <v>1100</v>
      </c>
      <c r="J44" s="68"/>
      <c r="K44" s="68">
        <f>K45</f>
        <v>1100</v>
      </c>
    </row>
    <row r="45" spans="1:11" ht="37.5" customHeight="1" x14ac:dyDescent="0.25">
      <c r="A45" s="70" t="s">
        <v>512</v>
      </c>
      <c r="B45" s="79" t="s">
        <v>472</v>
      </c>
      <c r="C45" s="68">
        <f>C46</f>
        <v>1100</v>
      </c>
      <c r="D45" s="68"/>
      <c r="E45" s="68">
        <f>E46</f>
        <v>1100</v>
      </c>
      <c r="F45" s="68">
        <f>F46</f>
        <v>1100</v>
      </c>
      <c r="G45" s="68"/>
      <c r="H45" s="68">
        <f>H46</f>
        <v>1100</v>
      </c>
      <c r="I45" s="68">
        <f>I46</f>
        <v>1100</v>
      </c>
      <c r="J45" s="68"/>
      <c r="K45" s="68">
        <f>K46</f>
        <v>1100</v>
      </c>
    </row>
    <row r="46" spans="1:11" ht="37.5" customHeight="1" x14ac:dyDescent="0.25">
      <c r="A46" s="70" t="s">
        <v>511</v>
      </c>
      <c r="B46" s="79" t="s">
        <v>473</v>
      </c>
      <c r="C46" s="68">
        <v>1100</v>
      </c>
      <c r="D46" s="68"/>
      <c r="E46" s="68">
        <f>C46+D46</f>
        <v>1100</v>
      </c>
      <c r="F46" s="68">
        <v>1100</v>
      </c>
      <c r="G46" s="68"/>
      <c r="H46" s="68">
        <f>F46+G46</f>
        <v>1100</v>
      </c>
      <c r="I46" s="68">
        <v>1100</v>
      </c>
      <c r="J46" s="68"/>
      <c r="K46" s="68">
        <f>I46+J46</f>
        <v>1100</v>
      </c>
    </row>
    <row r="47" spans="1:11" ht="18.75" customHeight="1" x14ac:dyDescent="0.25">
      <c r="A47" s="70" t="s">
        <v>510</v>
      </c>
      <c r="B47" s="79" t="s">
        <v>412</v>
      </c>
      <c r="C47" s="68">
        <f>C48</f>
        <v>563000</v>
      </c>
      <c r="D47" s="68">
        <f>D48</f>
        <v>313034</v>
      </c>
      <c r="E47" s="68">
        <f>E48</f>
        <v>876034</v>
      </c>
      <c r="F47" s="68">
        <f>F48</f>
        <v>563000</v>
      </c>
      <c r="G47" s="68"/>
      <c r="H47" s="68">
        <f>H48</f>
        <v>563000</v>
      </c>
      <c r="I47" s="68">
        <f>I48</f>
        <v>563000</v>
      </c>
      <c r="J47" s="68"/>
      <c r="K47" s="68">
        <f>K48</f>
        <v>563000</v>
      </c>
    </row>
    <row r="48" spans="1:11" ht="16.5" customHeight="1" x14ac:dyDescent="0.25">
      <c r="A48" s="70" t="s">
        <v>509</v>
      </c>
      <c r="B48" s="79" t="s">
        <v>413</v>
      </c>
      <c r="C48" s="68">
        <f>C49+C50+C51</f>
        <v>563000</v>
      </c>
      <c r="D48" s="68">
        <f>D49+D50+D51</f>
        <v>313034</v>
      </c>
      <c r="E48" s="68">
        <f>E49+E50+E51</f>
        <v>876034</v>
      </c>
      <c r="F48" s="68">
        <f>F49+F50+F51</f>
        <v>563000</v>
      </c>
      <c r="G48" s="68"/>
      <c r="H48" s="68">
        <f>H49+H50+H51</f>
        <v>563000</v>
      </c>
      <c r="I48" s="68">
        <f>I49+I50+I51</f>
        <v>563000</v>
      </c>
      <c r="J48" s="68"/>
      <c r="K48" s="68">
        <f>K49+K50+K51</f>
        <v>563000</v>
      </c>
    </row>
    <row r="49" spans="1:11" ht="16.5" customHeight="1" x14ac:dyDescent="0.25">
      <c r="A49" s="70" t="s">
        <v>555</v>
      </c>
      <c r="B49" s="79" t="s">
        <v>414</v>
      </c>
      <c r="C49" s="68">
        <v>187200</v>
      </c>
      <c r="D49" s="68">
        <v>72055</v>
      </c>
      <c r="E49" s="68">
        <f>C49+D49</f>
        <v>259255</v>
      </c>
      <c r="F49" s="68">
        <v>187200</v>
      </c>
      <c r="G49" s="68"/>
      <c r="H49" s="68">
        <f>F49+G49</f>
        <v>187200</v>
      </c>
      <c r="I49" s="68">
        <v>187200</v>
      </c>
      <c r="J49" s="68"/>
      <c r="K49" s="68">
        <f>I49+J49</f>
        <v>187200</v>
      </c>
    </row>
    <row r="50" spans="1:11" ht="15.75" customHeight="1" x14ac:dyDescent="0.25">
      <c r="A50" s="70" t="s">
        <v>556</v>
      </c>
      <c r="B50" s="79" t="s">
        <v>474</v>
      </c>
      <c r="C50" s="68">
        <v>110300</v>
      </c>
      <c r="D50" s="68">
        <v>-69800</v>
      </c>
      <c r="E50" s="68">
        <f>C50+D50</f>
        <v>40500</v>
      </c>
      <c r="F50" s="68">
        <v>110300</v>
      </c>
      <c r="G50" s="68"/>
      <c r="H50" s="68">
        <f>F50+G50</f>
        <v>110300</v>
      </c>
      <c r="I50" s="68">
        <v>110300</v>
      </c>
      <c r="J50" s="68"/>
      <c r="K50" s="68">
        <f>I50+J50</f>
        <v>110300</v>
      </c>
    </row>
    <row r="51" spans="1:11" ht="15.75" customHeight="1" x14ac:dyDescent="0.25">
      <c r="A51" s="70" t="s">
        <v>557</v>
      </c>
      <c r="B51" s="79" t="s">
        <v>415</v>
      </c>
      <c r="C51" s="68">
        <f>C52</f>
        <v>265500</v>
      </c>
      <c r="D51" s="68">
        <f>D52+D53</f>
        <v>310779</v>
      </c>
      <c r="E51" s="68">
        <f>E52+E53</f>
        <v>576279</v>
      </c>
      <c r="F51" s="68">
        <f>F52</f>
        <v>265500</v>
      </c>
      <c r="G51" s="68"/>
      <c r="H51" s="68">
        <f>H52+H53</f>
        <v>265500</v>
      </c>
      <c r="I51" s="68">
        <f>I52</f>
        <v>265500</v>
      </c>
      <c r="J51" s="68"/>
      <c r="K51" s="68">
        <f>K52</f>
        <v>265500</v>
      </c>
    </row>
    <row r="52" spans="1:11" ht="17.25" customHeight="1" x14ac:dyDescent="0.25">
      <c r="A52" s="70" t="s">
        <v>558</v>
      </c>
      <c r="B52" s="79" t="s">
        <v>416</v>
      </c>
      <c r="C52" s="68">
        <v>265500</v>
      </c>
      <c r="D52" s="68">
        <v>-185500</v>
      </c>
      <c r="E52" s="68">
        <f>C52+D52</f>
        <v>80000</v>
      </c>
      <c r="F52" s="68">
        <v>265500</v>
      </c>
      <c r="G52" s="68"/>
      <c r="H52" s="68">
        <f>F52+G52</f>
        <v>265500</v>
      </c>
      <c r="I52" s="68">
        <v>265500</v>
      </c>
      <c r="J52" s="68"/>
      <c r="K52" s="68">
        <f>I52+J52</f>
        <v>265500</v>
      </c>
    </row>
    <row r="53" spans="1:11" ht="17.25" customHeight="1" x14ac:dyDescent="0.25">
      <c r="A53" s="70" t="s">
        <v>554</v>
      </c>
      <c r="B53" s="79" t="s">
        <v>559</v>
      </c>
      <c r="C53" s="68">
        <v>0</v>
      </c>
      <c r="D53" s="68">
        <v>496279</v>
      </c>
      <c r="E53" s="68">
        <f>C53+D53</f>
        <v>496279</v>
      </c>
      <c r="F53" s="68"/>
      <c r="G53" s="68"/>
      <c r="H53" s="68"/>
      <c r="I53" s="68"/>
      <c r="J53" s="68"/>
      <c r="K53" s="68"/>
    </row>
    <row r="54" spans="1:11" ht="17.25" customHeight="1" x14ac:dyDescent="0.25">
      <c r="A54" s="70" t="s">
        <v>508</v>
      </c>
      <c r="B54" s="79" t="s">
        <v>475</v>
      </c>
      <c r="C54" s="68">
        <f>C55</f>
        <v>50100</v>
      </c>
      <c r="D54" s="68"/>
      <c r="E54" s="68">
        <f t="shared" ref="E54:F56" si="4">E55</f>
        <v>50100</v>
      </c>
      <c r="F54" s="68">
        <f t="shared" si="4"/>
        <v>52100</v>
      </c>
      <c r="G54" s="68"/>
      <c r="H54" s="68">
        <f t="shared" ref="H54:I56" si="5">H55</f>
        <v>52100</v>
      </c>
      <c r="I54" s="68">
        <f t="shared" si="5"/>
        <v>54200</v>
      </c>
      <c r="J54" s="68"/>
      <c r="K54" s="68">
        <f>K55</f>
        <v>54200</v>
      </c>
    </row>
    <row r="55" spans="1:11" ht="16.5" customHeight="1" x14ac:dyDescent="0.25">
      <c r="A55" s="70" t="s">
        <v>507</v>
      </c>
      <c r="B55" s="79" t="s">
        <v>476</v>
      </c>
      <c r="C55" s="68">
        <f>C56</f>
        <v>50100</v>
      </c>
      <c r="D55" s="68"/>
      <c r="E55" s="68">
        <f t="shared" si="4"/>
        <v>50100</v>
      </c>
      <c r="F55" s="68">
        <f t="shared" si="4"/>
        <v>52100</v>
      </c>
      <c r="G55" s="68"/>
      <c r="H55" s="68">
        <f t="shared" si="5"/>
        <v>52100</v>
      </c>
      <c r="I55" s="68">
        <f t="shared" si="5"/>
        <v>54200</v>
      </c>
      <c r="J55" s="68"/>
      <c r="K55" s="68">
        <f>K56</f>
        <v>54200</v>
      </c>
    </row>
    <row r="56" spans="1:11" ht="18.75" customHeight="1" x14ac:dyDescent="0.25">
      <c r="A56" s="70" t="s">
        <v>506</v>
      </c>
      <c r="B56" s="79" t="s">
        <v>477</v>
      </c>
      <c r="C56" s="68">
        <f>C57</f>
        <v>50100</v>
      </c>
      <c r="D56" s="68"/>
      <c r="E56" s="68">
        <f t="shared" si="4"/>
        <v>50100</v>
      </c>
      <c r="F56" s="68">
        <f t="shared" si="4"/>
        <v>52100</v>
      </c>
      <c r="G56" s="68"/>
      <c r="H56" s="68">
        <f t="shared" si="5"/>
        <v>52100</v>
      </c>
      <c r="I56" s="68">
        <f t="shared" si="5"/>
        <v>54200</v>
      </c>
      <c r="J56" s="68"/>
      <c r="K56" s="68">
        <f>K57</f>
        <v>54200</v>
      </c>
    </row>
    <row r="57" spans="1:11" ht="15.75" customHeight="1" x14ac:dyDescent="0.25">
      <c r="A57" s="70" t="s">
        <v>505</v>
      </c>
      <c r="B57" s="79" t="s">
        <v>478</v>
      </c>
      <c r="C57" s="68">
        <v>50100</v>
      </c>
      <c r="D57" s="68"/>
      <c r="E57" s="68">
        <f>C57+D57</f>
        <v>50100</v>
      </c>
      <c r="F57" s="68">
        <v>52100</v>
      </c>
      <c r="G57" s="68"/>
      <c r="H57" s="68">
        <f>F57+G57</f>
        <v>52100</v>
      </c>
      <c r="I57" s="68">
        <v>54200</v>
      </c>
      <c r="J57" s="68"/>
      <c r="K57" s="68">
        <f>I57+J57</f>
        <v>54200</v>
      </c>
    </row>
    <row r="58" spans="1:11" ht="19.5" customHeight="1" x14ac:dyDescent="0.25">
      <c r="A58" s="70" t="s">
        <v>504</v>
      </c>
      <c r="B58" s="80" t="s">
        <v>491</v>
      </c>
      <c r="C58" s="68">
        <f>C59+C61</f>
        <v>930000</v>
      </c>
      <c r="D58" s="68">
        <f>D59+D61+D67</f>
        <v>103596</v>
      </c>
      <c r="E58" s="68">
        <f>E59+E61+E67</f>
        <v>1033596</v>
      </c>
      <c r="F58" s="68">
        <f>F59+F61+F67</f>
        <v>70000</v>
      </c>
      <c r="G58" s="68"/>
      <c r="H58" s="68">
        <f>H59+H61+H67</f>
        <v>70000</v>
      </c>
      <c r="I58" s="68">
        <f>I59+I61+I67</f>
        <v>80000</v>
      </c>
      <c r="J58" s="68"/>
      <c r="K58" s="68">
        <f>K59+K61+K67</f>
        <v>80000</v>
      </c>
    </row>
    <row r="59" spans="1:11" ht="37.5" customHeight="1" x14ac:dyDescent="0.25">
      <c r="A59" s="70" t="s">
        <v>503</v>
      </c>
      <c r="B59" s="80" t="s">
        <v>492</v>
      </c>
      <c r="C59" s="68">
        <f>C60</f>
        <v>400000</v>
      </c>
      <c r="D59" s="68"/>
      <c r="E59" s="68">
        <f>E60</f>
        <v>400000</v>
      </c>
      <c r="F59" s="68"/>
      <c r="G59" s="68"/>
      <c r="H59" s="68"/>
      <c r="I59" s="68"/>
      <c r="J59" s="68"/>
      <c r="K59" s="68"/>
    </row>
    <row r="60" spans="1:11" ht="37.5" customHeight="1" x14ac:dyDescent="0.25">
      <c r="A60" s="70" t="s">
        <v>502</v>
      </c>
      <c r="B60" s="80" t="s">
        <v>493</v>
      </c>
      <c r="C60" s="68">
        <v>400000</v>
      </c>
      <c r="D60" s="68"/>
      <c r="E60" s="68">
        <f>C60+D60</f>
        <v>400000</v>
      </c>
      <c r="F60" s="68"/>
      <c r="G60" s="68"/>
      <c r="H60" s="68"/>
      <c r="I60" s="68"/>
      <c r="J60" s="68"/>
      <c r="K60" s="68"/>
    </row>
    <row r="61" spans="1:11" ht="16.5" customHeight="1" x14ac:dyDescent="0.25">
      <c r="A61" s="70" t="s">
        <v>501</v>
      </c>
      <c r="B61" s="80" t="s">
        <v>494</v>
      </c>
      <c r="C61" s="68">
        <f>C62+C65</f>
        <v>530000</v>
      </c>
      <c r="D61" s="68"/>
      <c r="E61" s="68">
        <f>E62+E65</f>
        <v>530000</v>
      </c>
      <c r="F61" s="68">
        <f>F62+F65</f>
        <v>70000</v>
      </c>
      <c r="G61" s="68"/>
      <c r="H61" s="68">
        <f>H62+H65</f>
        <v>70000</v>
      </c>
      <c r="I61" s="68">
        <f>I62+I65</f>
        <v>80000</v>
      </c>
      <c r="J61" s="68"/>
      <c r="K61" s="68">
        <f>K62+K65</f>
        <v>80000</v>
      </c>
    </row>
    <row r="62" spans="1:11" ht="20.25" customHeight="1" x14ac:dyDescent="0.25">
      <c r="A62" s="70" t="s">
        <v>500</v>
      </c>
      <c r="B62" s="80" t="s">
        <v>495</v>
      </c>
      <c r="C62" s="68">
        <f>C63+C64</f>
        <v>430000</v>
      </c>
      <c r="D62" s="68"/>
      <c r="E62" s="68">
        <f>E63+E64</f>
        <v>430000</v>
      </c>
      <c r="F62" s="68">
        <f>F63+F64</f>
        <v>70000</v>
      </c>
      <c r="G62" s="68"/>
      <c r="H62" s="68">
        <f>H63+H64</f>
        <v>70000</v>
      </c>
      <c r="I62" s="68">
        <f>I63+I64</f>
        <v>80000</v>
      </c>
      <c r="J62" s="68"/>
      <c r="K62" s="68">
        <f>K63+K64</f>
        <v>80000</v>
      </c>
    </row>
    <row r="63" spans="1:11" ht="30.75" customHeight="1" x14ac:dyDescent="0.25">
      <c r="A63" s="77" t="s">
        <v>496</v>
      </c>
      <c r="B63" s="80" t="s">
        <v>497</v>
      </c>
      <c r="C63" s="68">
        <v>160000</v>
      </c>
      <c r="D63" s="68"/>
      <c r="E63" s="68">
        <f>C63+D63</f>
        <v>160000</v>
      </c>
      <c r="F63" s="68"/>
      <c r="G63" s="68"/>
      <c r="H63" s="68"/>
      <c r="I63" s="68"/>
      <c r="J63" s="68"/>
      <c r="K63" s="68"/>
    </row>
    <row r="64" spans="1:11" ht="28.5" customHeight="1" x14ac:dyDescent="0.25">
      <c r="A64" s="77" t="s">
        <v>498</v>
      </c>
      <c r="B64" s="80" t="s">
        <v>499</v>
      </c>
      <c r="C64" s="68">
        <v>270000</v>
      </c>
      <c r="D64" s="68"/>
      <c r="E64" s="68">
        <f>C64+D64</f>
        <v>270000</v>
      </c>
      <c r="F64" s="68">
        <v>70000</v>
      </c>
      <c r="G64" s="68"/>
      <c r="H64" s="68">
        <f>F64+G64</f>
        <v>70000</v>
      </c>
      <c r="I64" s="68">
        <v>80000</v>
      </c>
      <c r="J64" s="68"/>
      <c r="K64" s="68">
        <f>I64+J64</f>
        <v>80000</v>
      </c>
    </row>
    <row r="65" spans="1:11" ht="28.5" customHeight="1" x14ac:dyDescent="0.25">
      <c r="A65" s="77" t="s">
        <v>517</v>
      </c>
      <c r="B65" s="80" t="s">
        <v>518</v>
      </c>
      <c r="C65" s="68">
        <f>C66</f>
        <v>100000</v>
      </c>
      <c r="D65" s="68"/>
      <c r="E65" s="68">
        <f>E66</f>
        <v>100000</v>
      </c>
      <c r="F65" s="68"/>
      <c r="G65" s="68"/>
      <c r="H65" s="68"/>
      <c r="I65" s="68"/>
      <c r="J65" s="68"/>
      <c r="K65" s="68"/>
    </row>
    <row r="66" spans="1:11" ht="24.75" customHeight="1" x14ac:dyDescent="0.25">
      <c r="A66" s="77" t="s">
        <v>519</v>
      </c>
      <c r="B66" s="80" t="s">
        <v>520</v>
      </c>
      <c r="C66" s="68">
        <v>100000</v>
      </c>
      <c r="D66" s="68"/>
      <c r="E66" s="68">
        <f>C66+D66</f>
        <v>100000</v>
      </c>
      <c r="F66" s="68"/>
      <c r="G66" s="68"/>
      <c r="H66" s="68"/>
      <c r="I66" s="68"/>
      <c r="J66" s="68"/>
      <c r="K66" s="68"/>
    </row>
    <row r="67" spans="1:11" ht="39.75" customHeight="1" x14ac:dyDescent="0.25">
      <c r="A67" s="77" t="s">
        <v>564</v>
      </c>
      <c r="B67" s="80" t="s">
        <v>560</v>
      </c>
      <c r="C67" s="68">
        <f>C68</f>
        <v>0</v>
      </c>
      <c r="D67" s="68">
        <f>D68</f>
        <v>103596</v>
      </c>
      <c r="E67" s="68">
        <f>E68</f>
        <v>103596</v>
      </c>
      <c r="F67" s="68"/>
      <c r="G67" s="68"/>
      <c r="H67" s="68"/>
      <c r="I67" s="68"/>
      <c r="J67" s="68"/>
      <c r="K67" s="68"/>
    </row>
    <row r="68" spans="1:11" ht="36.75" customHeight="1" x14ac:dyDescent="0.25">
      <c r="A68" s="77" t="s">
        <v>565</v>
      </c>
      <c r="B68" s="80" t="s">
        <v>561</v>
      </c>
      <c r="C68" s="68">
        <f>C69</f>
        <v>0</v>
      </c>
      <c r="D68" s="68">
        <f>D69+D70</f>
        <v>103596</v>
      </c>
      <c r="E68" s="68">
        <f>E69+E70</f>
        <v>103596</v>
      </c>
      <c r="F68" s="68"/>
      <c r="G68" s="68"/>
      <c r="H68" s="68"/>
      <c r="I68" s="68"/>
      <c r="J68" s="68"/>
      <c r="K68" s="68"/>
    </row>
    <row r="69" spans="1:11" ht="49.5" customHeight="1" x14ac:dyDescent="0.25">
      <c r="A69" s="77" t="s">
        <v>566</v>
      </c>
      <c r="B69" s="80" t="s">
        <v>562</v>
      </c>
      <c r="C69" s="68">
        <f>C70</f>
        <v>0</v>
      </c>
      <c r="D69" s="68">
        <v>73548</v>
      </c>
      <c r="E69" s="68">
        <f>C69+D69</f>
        <v>73548</v>
      </c>
      <c r="F69" s="68"/>
      <c r="G69" s="68"/>
      <c r="H69" s="68"/>
      <c r="I69" s="68"/>
      <c r="J69" s="68"/>
      <c r="K69" s="68"/>
    </row>
    <row r="70" spans="1:11" ht="39" customHeight="1" x14ac:dyDescent="0.25">
      <c r="A70" s="77" t="s">
        <v>567</v>
      </c>
      <c r="B70" s="80" t="s">
        <v>563</v>
      </c>
      <c r="C70" s="68">
        <v>0</v>
      </c>
      <c r="D70" s="68">
        <v>30048</v>
      </c>
      <c r="E70" s="68">
        <f>C70+D70</f>
        <v>30048</v>
      </c>
      <c r="F70" s="68"/>
      <c r="G70" s="68"/>
      <c r="H70" s="68"/>
      <c r="I70" s="68"/>
      <c r="J70" s="68"/>
      <c r="K70" s="68"/>
    </row>
    <row r="71" spans="1:11" ht="15.75" customHeight="1" x14ac:dyDescent="0.25">
      <c r="A71" s="77" t="s">
        <v>521</v>
      </c>
      <c r="B71" s="80" t="s">
        <v>522</v>
      </c>
      <c r="C71" s="68">
        <f>C72+C91+C93</f>
        <v>527000</v>
      </c>
      <c r="D71" s="68">
        <f>D72+D93</f>
        <v>663388</v>
      </c>
      <c r="E71" s="68">
        <f>E72+E91+E93</f>
        <v>1190388</v>
      </c>
      <c r="F71" s="68">
        <f>F72+F91+F93</f>
        <v>527000</v>
      </c>
      <c r="G71" s="68"/>
      <c r="H71" s="68">
        <f>H72+H91+H93</f>
        <v>527000</v>
      </c>
      <c r="I71" s="68">
        <f>I72+I91+I93</f>
        <v>527000</v>
      </c>
      <c r="J71" s="68"/>
      <c r="K71" s="68">
        <f>K72+K91+K93</f>
        <v>527000</v>
      </c>
    </row>
    <row r="72" spans="1:11" ht="26.25" customHeight="1" x14ac:dyDescent="0.25">
      <c r="A72" s="77" t="s">
        <v>523</v>
      </c>
      <c r="B72" s="80" t="s">
        <v>524</v>
      </c>
      <c r="C72" s="68">
        <f>C73+C75+C77+C83+C85+C89</f>
        <v>497000</v>
      </c>
      <c r="D72" s="68">
        <f>D73+D75+D77+D79+D81+D83+D85+D87+D89</f>
        <v>226550</v>
      </c>
      <c r="E72" s="68">
        <f>E73+E75+E77+E79+E81+E83+E85+E87+E89</f>
        <v>723550</v>
      </c>
      <c r="F72" s="68">
        <f>F73+F75+F77+F83+F85+F89</f>
        <v>495000</v>
      </c>
      <c r="G72" s="68"/>
      <c r="H72" s="68">
        <f>H73+H75+H77+H79+H81+H83+H85+H87+H89</f>
        <v>495000</v>
      </c>
      <c r="I72" s="68">
        <f>I73+I75+I77+I83+I85+I89</f>
        <v>494000</v>
      </c>
      <c r="J72" s="68"/>
      <c r="K72" s="68">
        <f>K73+K75+K77+K79+K81+K83+K85+K87+K89</f>
        <v>494000</v>
      </c>
    </row>
    <row r="73" spans="1:11" ht="29.25" customHeight="1" x14ac:dyDescent="0.25">
      <c r="A73" s="77" t="s">
        <v>525</v>
      </c>
      <c r="B73" s="80" t="s">
        <v>526</v>
      </c>
      <c r="C73" s="68">
        <f>C74</f>
        <v>16000</v>
      </c>
      <c r="D73" s="68">
        <f>D74</f>
        <v>20000</v>
      </c>
      <c r="E73" s="68">
        <f>E74</f>
        <v>36000</v>
      </c>
      <c r="F73" s="68">
        <f>F74</f>
        <v>17200</v>
      </c>
      <c r="G73" s="68"/>
      <c r="H73" s="68">
        <f>H74</f>
        <v>17200</v>
      </c>
      <c r="I73" s="68">
        <f>I74</f>
        <v>17500</v>
      </c>
      <c r="J73" s="68"/>
      <c r="K73" s="68">
        <f>K74</f>
        <v>17500</v>
      </c>
    </row>
    <row r="74" spans="1:11" ht="37.5" customHeight="1" x14ac:dyDescent="0.25">
      <c r="A74" s="87" t="s">
        <v>527</v>
      </c>
      <c r="B74" s="80" t="s">
        <v>528</v>
      </c>
      <c r="C74" s="68">
        <v>16000</v>
      </c>
      <c r="D74" s="68">
        <v>20000</v>
      </c>
      <c r="E74" s="68">
        <f>C74+D74</f>
        <v>36000</v>
      </c>
      <c r="F74" s="68">
        <v>17200</v>
      </c>
      <c r="G74" s="68"/>
      <c r="H74" s="68">
        <f>F74+G74</f>
        <v>17200</v>
      </c>
      <c r="I74" s="68">
        <v>17500</v>
      </c>
      <c r="J74" s="68"/>
      <c r="K74" s="68">
        <f>I74+J74</f>
        <v>17500</v>
      </c>
    </row>
    <row r="75" spans="1:11" ht="37.5" customHeight="1" x14ac:dyDescent="0.25">
      <c r="A75" s="87" t="s">
        <v>529</v>
      </c>
      <c r="B75" s="80" t="s">
        <v>530</v>
      </c>
      <c r="C75" s="68">
        <f>C76</f>
        <v>36000</v>
      </c>
      <c r="D75" s="68">
        <f>D76</f>
        <v>77000</v>
      </c>
      <c r="E75" s="68">
        <f>E76</f>
        <v>113000</v>
      </c>
      <c r="F75" s="68">
        <f>F76</f>
        <v>36500</v>
      </c>
      <c r="G75" s="68"/>
      <c r="H75" s="68">
        <f>H76</f>
        <v>36500</v>
      </c>
      <c r="I75" s="68">
        <f>I76</f>
        <v>38500</v>
      </c>
      <c r="J75" s="68"/>
      <c r="K75" s="68">
        <f>K76</f>
        <v>38500</v>
      </c>
    </row>
    <row r="76" spans="1:11" ht="48" customHeight="1" x14ac:dyDescent="0.25">
      <c r="A76" s="87" t="s">
        <v>531</v>
      </c>
      <c r="B76" s="80" t="s">
        <v>532</v>
      </c>
      <c r="C76" s="68">
        <v>36000</v>
      </c>
      <c r="D76" s="68">
        <v>77000</v>
      </c>
      <c r="E76" s="68">
        <f>C76+D76</f>
        <v>113000</v>
      </c>
      <c r="F76" s="68">
        <v>36500</v>
      </c>
      <c r="G76" s="68"/>
      <c r="H76" s="68">
        <f>F76+G76</f>
        <v>36500</v>
      </c>
      <c r="I76" s="68">
        <v>38500</v>
      </c>
      <c r="J76" s="68"/>
      <c r="K76" s="68">
        <f>I76+J76</f>
        <v>38500</v>
      </c>
    </row>
    <row r="77" spans="1:11" ht="29.25" customHeight="1" x14ac:dyDescent="0.25">
      <c r="A77" s="87" t="s">
        <v>533</v>
      </c>
      <c r="B77" s="80" t="s">
        <v>534</v>
      </c>
      <c r="C77" s="68">
        <f>C78</f>
        <v>2000</v>
      </c>
      <c r="D77" s="68">
        <f>D78</f>
        <v>24500</v>
      </c>
      <c r="E77" s="68">
        <f>E78</f>
        <v>26500</v>
      </c>
      <c r="F77" s="68">
        <f>F78</f>
        <v>2000</v>
      </c>
      <c r="G77" s="68"/>
      <c r="H77" s="68">
        <f>H78</f>
        <v>2000</v>
      </c>
      <c r="I77" s="68">
        <f>I78</f>
        <v>2000</v>
      </c>
      <c r="J77" s="68"/>
      <c r="K77" s="68">
        <f>K78</f>
        <v>2000</v>
      </c>
    </row>
    <row r="78" spans="1:11" ht="37.5" customHeight="1" x14ac:dyDescent="0.25">
      <c r="A78" s="77" t="s">
        <v>535</v>
      </c>
      <c r="B78" s="80" t="s">
        <v>536</v>
      </c>
      <c r="C78" s="68">
        <v>2000</v>
      </c>
      <c r="D78" s="68">
        <v>24500</v>
      </c>
      <c r="E78" s="68">
        <f>C78+D78</f>
        <v>26500</v>
      </c>
      <c r="F78" s="68">
        <v>2000</v>
      </c>
      <c r="G78" s="68"/>
      <c r="H78" s="68">
        <f>F78+G78</f>
        <v>2000</v>
      </c>
      <c r="I78" s="68">
        <v>2000</v>
      </c>
      <c r="J78" s="68"/>
      <c r="K78" s="68">
        <f>I78+J78</f>
        <v>2000</v>
      </c>
    </row>
    <row r="79" spans="1:11" ht="37.5" customHeight="1" x14ac:dyDescent="0.25">
      <c r="A79" s="77" t="s">
        <v>568</v>
      </c>
      <c r="B79" s="80" t="s">
        <v>572</v>
      </c>
      <c r="C79" s="68">
        <f>C80</f>
        <v>0</v>
      </c>
      <c r="D79" s="68">
        <f>D80</f>
        <v>8000</v>
      </c>
      <c r="E79" s="68">
        <f>E80</f>
        <v>8000</v>
      </c>
      <c r="F79" s="68"/>
      <c r="G79" s="68"/>
      <c r="H79" s="68"/>
      <c r="I79" s="68"/>
      <c r="J79" s="68"/>
      <c r="K79" s="68"/>
    </row>
    <row r="80" spans="1:11" ht="42" customHeight="1" x14ac:dyDescent="0.25">
      <c r="A80" s="77" t="s">
        <v>569</v>
      </c>
      <c r="B80" s="80" t="s">
        <v>573</v>
      </c>
      <c r="C80" s="68">
        <v>0</v>
      </c>
      <c r="D80" s="68">
        <v>8000</v>
      </c>
      <c r="E80" s="68">
        <f>C80+D80</f>
        <v>8000</v>
      </c>
      <c r="F80" s="68"/>
      <c r="G80" s="68"/>
      <c r="H80" s="68"/>
      <c r="I80" s="68"/>
      <c r="J80" s="68"/>
      <c r="K80" s="68"/>
    </row>
    <row r="81" spans="1:11" ht="37.5" customHeight="1" x14ac:dyDescent="0.25">
      <c r="A81" s="77" t="s">
        <v>570</v>
      </c>
      <c r="B81" s="80" t="s">
        <v>574</v>
      </c>
      <c r="C81" s="68">
        <f>C82</f>
        <v>0</v>
      </c>
      <c r="D81" s="68">
        <f>D82</f>
        <v>10550</v>
      </c>
      <c r="E81" s="68">
        <f>E82</f>
        <v>10550</v>
      </c>
      <c r="F81" s="68"/>
      <c r="G81" s="68"/>
      <c r="H81" s="68"/>
      <c r="I81" s="68"/>
      <c r="J81" s="68"/>
      <c r="K81" s="68"/>
    </row>
    <row r="82" spans="1:11" ht="51" customHeight="1" x14ac:dyDescent="0.25">
      <c r="A82" s="77" t="s">
        <v>571</v>
      </c>
      <c r="B82" s="80" t="s">
        <v>575</v>
      </c>
      <c r="C82" s="68">
        <v>0</v>
      </c>
      <c r="D82" s="68">
        <v>10550</v>
      </c>
      <c r="E82" s="68">
        <f>C82+D82</f>
        <v>10550</v>
      </c>
      <c r="F82" s="68"/>
      <c r="G82" s="68"/>
      <c r="H82" s="68"/>
      <c r="I82" s="68"/>
      <c r="J82" s="68"/>
      <c r="K82" s="68"/>
    </row>
    <row r="83" spans="1:11" ht="37.5" customHeight="1" x14ac:dyDescent="0.25">
      <c r="A83" s="77" t="s">
        <v>537</v>
      </c>
      <c r="B83" s="80" t="s">
        <v>538</v>
      </c>
      <c r="C83" s="68">
        <f>C84</f>
        <v>100000</v>
      </c>
      <c r="D83" s="68">
        <f>D84</f>
        <v>-30000</v>
      </c>
      <c r="E83" s="68">
        <f>E84</f>
        <v>70000</v>
      </c>
      <c r="F83" s="68">
        <f>F84</f>
        <v>100000</v>
      </c>
      <c r="G83" s="68"/>
      <c r="H83" s="68">
        <f>H84</f>
        <v>100000</v>
      </c>
      <c r="I83" s="68">
        <f>I84</f>
        <v>100000</v>
      </c>
      <c r="J83" s="68"/>
      <c r="K83" s="68">
        <f>K84</f>
        <v>100000</v>
      </c>
    </row>
    <row r="84" spans="1:11" ht="47.25" customHeight="1" x14ac:dyDescent="0.25">
      <c r="A84" s="77" t="s">
        <v>539</v>
      </c>
      <c r="B84" s="80" t="s">
        <v>540</v>
      </c>
      <c r="C84" s="68">
        <v>100000</v>
      </c>
      <c r="D84" s="68">
        <v>-30000</v>
      </c>
      <c r="E84" s="68">
        <f>C84+D84</f>
        <v>70000</v>
      </c>
      <c r="F84" s="68">
        <v>100000</v>
      </c>
      <c r="G84" s="68"/>
      <c r="H84" s="68">
        <f>F84+G84</f>
        <v>100000</v>
      </c>
      <c r="I84" s="68">
        <v>100000</v>
      </c>
      <c r="J84" s="68"/>
      <c r="K84" s="68">
        <f>I84+J84</f>
        <v>100000</v>
      </c>
    </row>
    <row r="85" spans="1:11" ht="27.75" customHeight="1" x14ac:dyDescent="0.25">
      <c r="A85" s="77" t="s">
        <v>541</v>
      </c>
      <c r="B85" s="80" t="s">
        <v>542</v>
      </c>
      <c r="C85" s="68">
        <f>C86</f>
        <v>101000</v>
      </c>
      <c r="D85" s="68">
        <f>D86</f>
        <v>-32000</v>
      </c>
      <c r="E85" s="68">
        <f>E86</f>
        <v>69000</v>
      </c>
      <c r="F85" s="68">
        <f>F86</f>
        <v>101000</v>
      </c>
      <c r="G85" s="68"/>
      <c r="H85" s="68">
        <f>H86</f>
        <v>101000</v>
      </c>
      <c r="I85" s="68">
        <f>I86</f>
        <v>101000</v>
      </c>
      <c r="J85" s="68"/>
      <c r="K85" s="68">
        <f>K86</f>
        <v>101000</v>
      </c>
    </row>
    <row r="86" spans="1:11" ht="37.5" customHeight="1" x14ac:dyDescent="0.25">
      <c r="A86" s="77" t="s">
        <v>543</v>
      </c>
      <c r="B86" s="80" t="s">
        <v>544</v>
      </c>
      <c r="C86" s="68">
        <v>101000</v>
      </c>
      <c r="D86" s="68">
        <v>-32000</v>
      </c>
      <c r="E86" s="68">
        <f>C86+D86</f>
        <v>69000</v>
      </c>
      <c r="F86" s="68">
        <v>101000</v>
      </c>
      <c r="G86" s="68"/>
      <c r="H86" s="68">
        <f>F86+G86</f>
        <v>101000</v>
      </c>
      <c r="I86" s="68">
        <v>101000</v>
      </c>
      <c r="J86" s="68"/>
      <c r="K86" s="68">
        <f>I86+J86</f>
        <v>101000</v>
      </c>
    </row>
    <row r="87" spans="1:11" ht="29.25" customHeight="1" x14ac:dyDescent="0.25">
      <c r="A87" s="77" t="s">
        <v>576</v>
      </c>
      <c r="B87" s="80" t="s">
        <v>578</v>
      </c>
      <c r="C87" s="68">
        <f>C88</f>
        <v>0</v>
      </c>
      <c r="D87" s="68">
        <f>D88</f>
        <v>123000</v>
      </c>
      <c r="E87" s="68">
        <f>E88</f>
        <v>123000</v>
      </c>
      <c r="F87" s="68"/>
      <c r="G87" s="68"/>
      <c r="H87" s="68"/>
      <c r="I87" s="68"/>
      <c r="J87" s="68"/>
      <c r="K87" s="68"/>
    </row>
    <row r="88" spans="1:11" ht="37.5" customHeight="1" x14ac:dyDescent="0.25">
      <c r="A88" s="77" t="s">
        <v>577</v>
      </c>
      <c r="B88" s="80" t="s">
        <v>579</v>
      </c>
      <c r="C88" s="68">
        <v>0</v>
      </c>
      <c r="D88" s="68">
        <v>123000</v>
      </c>
      <c r="E88" s="68">
        <f>C88+D88</f>
        <v>123000</v>
      </c>
      <c r="F88" s="68"/>
      <c r="G88" s="68"/>
      <c r="H88" s="68"/>
      <c r="I88" s="68"/>
      <c r="J88" s="68"/>
      <c r="K88" s="68"/>
    </row>
    <row r="89" spans="1:11" ht="37.5" customHeight="1" x14ac:dyDescent="0.25">
      <c r="A89" s="70" t="s">
        <v>545</v>
      </c>
      <c r="B89" s="79" t="s">
        <v>546</v>
      </c>
      <c r="C89" s="68">
        <f>C90</f>
        <v>242000</v>
      </c>
      <c r="D89" s="68">
        <f>D90</f>
        <v>25500</v>
      </c>
      <c r="E89" s="68">
        <f>E90</f>
        <v>267500</v>
      </c>
      <c r="F89" s="68">
        <f>F90</f>
        <v>238300</v>
      </c>
      <c r="G89" s="68"/>
      <c r="H89" s="68">
        <f>H90</f>
        <v>238300</v>
      </c>
      <c r="I89" s="68">
        <f>I90</f>
        <v>235000</v>
      </c>
      <c r="J89" s="68"/>
      <c r="K89" s="68">
        <f>K90</f>
        <v>235000</v>
      </c>
    </row>
    <row r="90" spans="1:11" ht="37.5" customHeight="1" x14ac:dyDescent="0.25">
      <c r="A90" s="70" t="s">
        <v>547</v>
      </c>
      <c r="B90" s="79" t="s">
        <v>548</v>
      </c>
      <c r="C90" s="68">
        <v>242000</v>
      </c>
      <c r="D90" s="68">
        <v>25500</v>
      </c>
      <c r="E90" s="68">
        <f>C90+D90</f>
        <v>267500</v>
      </c>
      <c r="F90" s="68">
        <v>238300</v>
      </c>
      <c r="G90" s="68"/>
      <c r="H90" s="68">
        <f>F90+G90</f>
        <v>238300</v>
      </c>
      <c r="I90" s="68">
        <v>235000</v>
      </c>
      <c r="J90" s="68"/>
      <c r="K90" s="68">
        <f>I90+J90</f>
        <v>235000</v>
      </c>
    </row>
    <row r="91" spans="1:11" ht="28.5" customHeight="1" x14ac:dyDescent="0.25">
      <c r="A91" s="70" t="s">
        <v>549</v>
      </c>
      <c r="B91" s="79" t="s">
        <v>550</v>
      </c>
      <c r="C91" s="68">
        <f>C92</f>
        <v>30000</v>
      </c>
      <c r="D91" s="68"/>
      <c r="E91" s="68">
        <f>E92</f>
        <v>30000</v>
      </c>
      <c r="F91" s="68">
        <f>F92</f>
        <v>32000</v>
      </c>
      <c r="G91" s="68"/>
      <c r="H91" s="68">
        <f>H92</f>
        <v>32000</v>
      </c>
      <c r="I91" s="68">
        <f>I92</f>
        <v>33000</v>
      </c>
      <c r="J91" s="68"/>
      <c r="K91" s="68">
        <f>K92</f>
        <v>33000</v>
      </c>
    </row>
    <row r="92" spans="1:11" ht="37.5" customHeight="1" x14ac:dyDescent="0.25">
      <c r="A92" s="70" t="s">
        <v>551</v>
      </c>
      <c r="B92" s="79" t="s">
        <v>552</v>
      </c>
      <c r="C92" s="68">
        <v>30000</v>
      </c>
      <c r="D92" s="68"/>
      <c r="E92" s="68">
        <f>C92+D92</f>
        <v>30000</v>
      </c>
      <c r="F92" s="68">
        <v>32000</v>
      </c>
      <c r="G92" s="68"/>
      <c r="H92" s="68">
        <f>F92+G92</f>
        <v>32000</v>
      </c>
      <c r="I92" s="68">
        <v>33000</v>
      </c>
      <c r="J92" s="68"/>
      <c r="K92" s="68">
        <f>I92+J92</f>
        <v>33000</v>
      </c>
    </row>
    <row r="93" spans="1:11" ht="16.5" customHeight="1" x14ac:dyDescent="0.25">
      <c r="A93" s="70" t="s">
        <v>583</v>
      </c>
      <c r="B93" s="79" t="s">
        <v>580</v>
      </c>
      <c r="C93" s="68">
        <f>C94+C96</f>
        <v>0</v>
      </c>
      <c r="D93" s="68">
        <f>D94+D96</f>
        <v>436838</v>
      </c>
      <c r="E93" s="68">
        <f>E94+E96</f>
        <v>436838</v>
      </c>
      <c r="F93" s="68"/>
      <c r="G93" s="68"/>
      <c r="H93" s="68"/>
      <c r="I93" s="68"/>
      <c r="J93" s="68"/>
      <c r="K93" s="68"/>
    </row>
    <row r="94" spans="1:11" ht="55.5" customHeight="1" x14ac:dyDescent="0.25">
      <c r="A94" s="70" t="s">
        <v>584</v>
      </c>
      <c r="B94" s="79" t="s">
        <v>581</v>
      </c>
      <c r="C94" s="68">
        <f>C95</f>
        <v>0</v>
      </c>
      <c r="D94" s="68">
        <f>D95</f>
        <v>18200</v>
      </c>
      <c r="E94" s="68">
        <f>E95</f>
        <v>18200</v>
      </c>
      <c r="F94" s="68"/>
      <c r="G94" s="68"/>
      <c r="H94" s="68"/>
      <c r="I94" s="68"/>
      <c r="J94" s="68"/>
      <c r="K94" s="68"/>
    </row>
    <row r="95" spans="1:11" ht="30" customHeight="1" x14ac:dyDescent="0.25">
      <c r="A95" s="70" t="s">
        <v>585</v>
      </c>
      <c r="B95" s="79" t="s">
        <v>582</v>
      </c>
      <c r="C95" s="68">
        <v>0</v>
      </c>
      <c r="D95" s="68">
        <v>18200</v>
      </c>
      <c r="E95" s="68">
        <f>C95+D95</f>
        <v>18200</v>
      </c>
      <c r="F95" s="68"/>
      <c r="G95" s="68"/>
      <c r="H95" s="68"/>
      <c r="I95" s="68"/>
      <c r="J95" s="68"/>
      <c r="K95" s="68"/>
    </row>
    <row r="96" spans="1:11" ht="44.25" customHeight="1" x14ac:dyDescent="0.25">
      <c r="A96" s="70" t="s">
        <v>587</v>
      </c>
      <c r="B96" s="79" t="s">
        <v>586</v>
      </c>
      <c r="C96" s="68">
        <f>C97+C98</f>
        <v>0</v>
      </c>
      <c r="D96" s="68">
        <f>D97+D98</f>
        <v>418638</v>
      </c>
      <c r="E96" s="68">
        <f>E97+E98</f>
        <v>418638</v>
      </c>
      <c r="F96" s="68"/>
      <c r="G96" s="68"/>
      <c r="H96" s="68"/>
      <c r="I96" s="68"/>
      <c r="J96" s="68"/>
      <c r="K96" s="68"/>
    </row>
    <row r="97" spans="1:11" ht="39.75" customHeight="1" x14ac:dyDescent="0.25">
      <c r="A97" s="70" t="s">
        <v>588</v>
      </c>
      <c r="B97" s="79" t="s">
        <v>589</v>
      </c>
      <c r="C97" s="68">
        <v>0</v>
      </c>
      <c r="D97" s="68">
        <v>417838</v>
      </c>
      <c r="E97" s="68">
        <f>C97+D97</f>
        <v>417838</v>
      </c>
      <c r="F97" s="68"/>
      <c r="G97" s="68"/>
      <c r="H97" s="68"/>
      <c r="I97" s="68"/>
      <c r="J97" s="68"/>
      <c r="K97" s="68"/>
    </row>
    <row r="98" spans="1:11" ht="39.75" customHeight="1" x14ac:dyDescent="0.25">
      <c r="A98" s="70" t="s">
        <v>590</v>
      </c>
      <c r="B98" s="79" t="s">
        <v>591</v>
      </c>
      <c r="C98" s="68">
        <v>0</v>
      </c>
      <c r="D98" s="68">
        <v>800</v>
      </c>
      <c r="E98" s="68">
        <f>C98+D98</f>
        <v>800</v>
      </c>
      <c r="F98" s="68"/>
      <c r="G98" s="68"/>
      <c r="H98" s="68"/>
      <c r="I98" s="68"/>
      <c r="J98" s="68"/>
      <c r="K98" s="68"/>
    </row>
    <row r="99" spans="1:11" ht="24.75" customHeight="1" x14ac:dyDescent="0.25">
      <c r="A99" s="81" t="s">
        <v>485</v>
      </c>
      <c r="B99" s="71" t="s">
        <v>383</v>
      </c>
      <c r="C99" s="72">
        <f>C100</f>
        <v>437853894.33000004</v>
      </c>
      <c r="D99" s="72">
        <f t="shared" ref="D99:K99" si="6">D100</f>
        <v>-22930680.600000001</v>
      </c>
      <c r="E99" s="72">
        <f t="shared" si="6"/>
        <v>414923213.73000002</v>
      </c>
      <c r="F99" s="72">
        <f t="shared" si="6"/>
        <v>428826941.19</v>
      </c>
      <c r="G99" s="72">
        <f t="shared" si="6"/>
        <v>13592880</v>
      </c>
      <c r="H99" s="72">
        <f t="shared" si="6"/>
        <v>442419821.19</v>
      </c>
      <c r="I99" s="72">
        <f t="shared" si="6"/>
        <v>354103761</v>
      </c>
      <c r="J99" s="72">
        <f t="shared" si="6"/>
        <v>8543880</v>
      </c>
      <c r="K99" s="72">
        <f t="shared" si="6"/>
        <v>362647641</v>
      </c>
    </row>
    <row r="100" spans="1:11" ht="24.75" customHeight="1" x14ac:dyDescent="0.25">
      <c r="A100" s="81" t="s">
        <v>483</v>
      </c>
      <c r="B100" s="74" t="s">
        <v>343</v>
      </c>
      <c r="C100" s="75">
        <f t="shared" ref="C100:K100" si="7">C101+C105+C125+C143</f>
        <v>437853894.33000004</v>
      </c>
      <c r="D100" s="75">
        <f t="shared" si="7"/>
        <v>-22930680.600000001</v>
      </c>
      <c r="E100" s="75">
        <f t="shared" si="7"/>
        <v>414923213.73000002</v>
      </c>
      <c r="F100" s="75">
        <f t="shared" si="7"/>
        <v>428826941.19</v>
      </c>
      <c r="G100" s="75">
        <f t="shared" si="7"/>
        <v>13592880</v>
      </c>
      <c r="H100" s="75">
        <f t="shared" si="7"/>
        <v>442419821.19</v>
      </c>
      <c r="I100" s="75">
        <f t="shared" si="7"/>
        <v>354103761</v>
      </c>
      <c r="J100" s="75">
        <f t="shared" si="7"/>
        <v>8543880</v>
      </c>
      <c r="K100" s="75">
        <f t="shared" si="7"/>
        <v>362647641</v>
      </c>
    </row>
    <row r="101" spans="1:11" s="61" customFormat="1" x14ac:dyDescent="0.25">
      <c r="A101" s="81" t="s">
        <v>484</v>
      </c>
      <c r="B101" s="74" t="s">
        <v>338</v>
      </c>
      <c r="C101" s="75">
        <f>C102+C103</f>
        <v>89985000</v>
      </c>
      <c r="D101" s="75">
        <f t="shared" ref="D101:K101" si="8">D102+D104</f>
        <v>236440</v>
      </c>
      <c r="E101" s="75">
        <f>E102+E103+E104</f>
        <v>90221440</v>
      </c>
      <c r="F101" s="75">
        <f t="shared" si="8"/>
        <v>85637000</v>
      </c>
      <c r="G101" s="75">
        <f t="shared" si="8"/>
        <v>0</v>
      </c>
      <c r="H101" s="75">
        <f t="shared" si="8"/>
        <v>85637000</v>
      </c>
      <c r="I101" s="75">
        <f t="shared" si="8"/>
        <v>84191000</v>
      </c>
      <c r="J101" s="75">
        <f t="shared" si="8"/>
        <v>0</v>
      </c>
      <c r="K101" s="75">
        <f t="shared" si="8"/>
        <v>84191000</v>
      </c>
    </row>
    <row r="102" spans="1:11" s="61" customFormat="1" ht="25.5" x14ac:dyDescent="0.25">
      <c r="A102" s="82" t="s">
        <v>479</v>
      </c>
      <c r="B102" s="67" t="s">
        <v>330</v>
      </c>
      <c r="C102" s="69">
        <v>83202000</v>
      </c>
      <c r="D102" s="69"/>
      <c r="E102" s="69">
        <f>C102+D102</f>
        <v>83202000</v>
      </c>
      <c r="F102" s="69">
        <v>85637000</v>
      </c>
      <c r="G102" s="69"/>
      <c r="H102" s="69">
        <f>F102+G102</f>
        <v>85637000</v>
      </c>
      <c r="I102" s="69">
        <v>84191000</v>
      </c>
      <c r="J102" s="69"/>
      <c r="K102" s="69">
        <f>I102+J102</f>
        <v>84191000</v>
      </c>
    </row>
    <row r="103" spans="1:11" s="61" customFormat="1" ht="25.5" x14ac:dyDescent="0.25">
      <c r="A103" s="82" t="s">
        <v>480</v>
      </c>
      <c r="B103" s="67" t="s">
        <v>331</v>
      </c>
      <c r="C103" s="69">
        <v>6783000</v>
      </c>
      <c r="D103" s="69"/>
      <c r="E103" s="69">
        <f>C103+D103</f>
        <v>6783000</v>
      </c>
      <c r="F103" s="69"/>
      <c r="G103" s="69"/>
      <c r="H103" s="69">
        <f>F103+G103</f>
        <v>0</v>
      </c>
      <c r="I103" s="69"/>
      <c r="J103" s="69"/>
      <c r="K103" s="69">
        <f>I103+J103</f>
        <v>0</v>
      </c>
    </row>
    <row r="104" spans="1:11" s="61" customFormat="1" ht="36" x14ac:dyDescent="0.25">
      <c r="A104" s="66" t="s">
        <v>481</v>
      </c>
      <c r="B104" s="80" t="s">
        <v>482</v>
      </c>
      <c r="C104" s="69"/>
      <c r="D104" s="84">
        <v>236440</v>
      </c>
      <c r="E104" s="69">
        <v>236440</v>
      </c>
      <c r="F104" s="69"/>
      <c r="G104" s="69"/>
      <c r="H104" s="69"/>
      <c r="I104" s="69"/>
      <c r="J104" s="69"/>
      <c r="K104" s="69"/>
    </row>
    <row r="105" spans="1:11" s="61" customFormat="1" x14ac:dyDescent="0.25">
      <c r="A105" s="81" t="s">
        <v>486</v>
      </c>
      <c r="B105" s="74" t="s">
        <v>339</v>
      </c>
      <c r="C105" s="75">
        <f>C106+C107+C108+C109+C111+C112+C113+C114+C115+C116+C118+C119+C120+C121+C122+C123+C124</f>
        <v>102422622.51000001</v>
      </c>
      <c r="D105" s="75">
        <f>D106+D109+D110+D111+D112+D114+D116+D115+D107+D113</f>
        <v>-27873947.600000001</v>
      </c>
      <c r="E105" s="75">
        <f>E106+E107+E108+E109+E111+E112+E113+E114+E115+E116+E118+E119+E120+E121+E122+E123+E124</f>
        <v>74548674.909999996</v>
      </c>
      <c r="F105" s="75">
        <f>F106+F107+F108+F109+F111+F113+F114+F115+F116+F118+F119+F120+F121+F122+F123+F124</f>
        <v>117332274</v>
      </c>
      <c r="G105" s="75">
        <f t="shared" ref="G105" si="9">G106+G109+G110+G111+G114+G116+G115+G107+G113</f>
        <v>0</v>
      </c>
      <c r="H105" s="75">
        <f>H106+H107+H108+H109+H111+H113+H114+H115+H116+H118+H119+H120+H121+H122+H123+H124</f>
        <v>117332274</v>
      </c>
      <c r="I105" s="75">
        <f>I106+I107+I108+I109+I110+I111+I113+I114+I115+I116+I117</f>
        <v>47434058.950000003</v>
      </c>
      <c r="J105" s="75">
        <f>J106+J109+J110+J111+J112+J114+J116+J115+J107+J113</f>
        <v>-5049000</v>
      </c>
      <c r="K105" s="75">
        <f>K106+K107+K108+K109+K110+K111+K113+K114+K115+K116+K117</f>
        <v>42385058.950000003</v>
      </c>
    </row>
    <row r="106" spans="1:11" s="61" customFormat="1" ht="25.5" x14ac:dyDescent="0.25">
      <c r="A106" s="83" t="s">
        <v>344</v>
      </c>
      <c r="B106" s="67" t="s">
        <v>345</v>
      </c>
      <c r="C106" s="69"/>
      <c r="D106" s="69"/>
      <c r="E106" s="69">
        <f>C106+D106</f>
        <v>0</v>
      </c>
      <c r="F106" s="69">
        <v>3000000</v>
      </c>
      <c r="G106" s="69"/>
      <c r="H106" s="69">
        <f>F106+G106</f>
        <v>3000000</v>
      </c>
      <c r="I106" s="69">
        <v>2839189.95</v>
      </c>
      <c r="J106" s="69"/>
      <c r="K106" s="69">
        <f>I106+J106</f>
        <v>2839189.95</v>
      </c>
    </row>
    <row r="107" spans="1:11" s="61" customFormat="1" ht="25.5" x14ac:dyDescent="0.25">
      <c r="A107" s="66" t="s">
        <v>344</v>
      </c>
      <c r="B107" s="67" t="s">
        <v>345</v>
      </c>
      <c r="C107" s="69">
        <v>30000000</v>
      </c>
      <c r="D107" s="84">
        <v>-30000000</v>
      </c>
      <c r="E107" s="69">
        <f t="shared" ref="E107:E108" si="10">C107+D107</f>
        <v>0</v>
      </c>
      <c r="F107" s="69">
        <v>78300000</v>
      </c>
      <c r="G107" s="69"/>
      <c r="H107" s="69">
        <f>F107+G107</f>
        <v>78300000</v>
      </c>
      <c r="I107" s="69"/>
      <c r="J107" s="69"/>
      <c r="K107" s="69"/>
    </row>
    <row r="108" spans="1:11" s="61" customFormat="1" ht="37.5" customHeight="1" x14ac:dyDescent="0.25">
      <c r="A108" s="66" t="s">
        <v>394</v>
      </c>
      <c r="B108" s="67" t="s">
        <v>386</v>
      </c>
      <c r="C108" s="69">
        <v>0</v>
      </c>
      <c r="D108" s="69"/>
      <c r="E108" s="69">
        <f t="shared" si="10"/>
        <v>0</v>
      </c>
      <c r="F108" s="69">
        <v>0</v>
      </c>
      <c r="G108" s="69"/>
      <c r="H108" s="69">
        <f>F108+G108</f>
        <v>0</v>
      </c>
      <c r="I108" s="69">
        <v>0</v>
      </c>
      <c r="J108" s="69"/>
      <c r="K108" s="69">
        <f>I108+J108</f>
        <v>0</v>
      </c>
    </row>
    <row r="109" spans="1:11" s="61" customFormat="1" ht="42" customHeight="1" x14ac:dyDescent="0.25">
      <c r="A109" s="66" t="s">
        <v>332</v>
      </c>
      <c r="B109" s="67" t="s">
        <v>333</v>
      </c>
      <c r="C109" s="69">
        <v>26371017</v>
      </c>
      <c r="D109" s="84">
        <v>-1712522.6</v>
      </c>
      <c r="E109" s="69">
        <f t="shared" ref="E109:E117" si="11">C109+D109</f>
        <v>24658494.399999999</v>
      </c>
      <c r="F109" s="69">
        <v>17575433</v>
      </c>
      <c r="G109" s="69"/>
      <c r="H109" s="69">
        <f t="shared" ref="H109:H117" si="12">F109+G109</f>
        <v>17575433</v>
      </c>
      <c r="I109" s="69">
        <v>20602992</v>
      </c>
      <c r="J109" s="69"/>
      <c r="K109" s="69">
        <f t="shared" ref="K109:K116" si="13">I109+J109</f>
        <v>20602992</v>
      </c>
    </row>
    <row r="110" spans="1:11" s="61" customFormat="1" ht="25.5" x14ac:dyDescent="0.25">
      <c r="A110" s="66" t="s">
        <v>334</v>
      </c>
      <c r="B110" s="67" t="s">
        <v>335</v>
      </c>
      <c r="C110" s="69"/>
      <c r="D110" s="69"/>
      <c r="E110" s="69">
        <f t="shared" si="11"/>
        <v>0</v>
      </c>
      <c r="F110" s="69"/>
      <c r="G110" s="69"/>
      <c r="H110" s="69">
        <f t="shared" si="12"/>
        <v>0</v>
      </c>
      <c r="I110" s="69">
        <v>2906438</v>
      </c>
      <c r="J110" s="69"/>
      <c r="K110" s="69">
        <f t="shared" si="13"/>
        <v>2906438</v>
      </c>
    </row>
    <row r="111" spans="1:11" s="61" customFormat="1" ht="25.5" x14ac:dyDescent="0.25">
      <c r="A111" s="66" t="s">
        <v>346</v>
      </c>
      <c r="B111" s="67" t="s">
        <v>347</v>
      </c>
      <c r="C111" s="69"/>
      <c r="D111" s="69"/>
      <c r="E111" s="69">
        <f t="shared" si="11"/>
        <v>0</v>
      </c>
      <c r="F111" s="69"/>
      <c r="G111" s="69"/>
      <c r="H111" s="69">
        <f t="shared" si="12"/>
        <v>0</v>
      </c>
      <c r="I111" s="69">
        <v>5049000</v>
      </c>
      <c r="J111" s="84">
        <v>-5049000</v>
      </c>
      <c r="K111" s="69">
        <f t="shared" si="13"/>
        <v>0</v>
      </c>
    </row>
    <row r="112" spans="1:11" s="61" customFormat="1" ht="25.5" x14ac:dyDescent="0.25">
      <c r="A112" s="83" t="s">
        <v>487</v>
      </c>
      <c r="B112" s="85" t="s">
        <v>488</v>
      </c>
      <c r="C112" s="69"/>
      <c r="D112" s="84">
        <v>3838575</v>
      </c>
      <c r="E112" s="69">
        <f t="shared" si="11"/>
        <v>3838575</v>
      </c>
      <c r="F112" s="69"/>
      <c r="G112" s="69"/>
      <c r="H112" s="69"/>
      <c r="I112" s="69"/>
      <c r="J112" s="84"/>
      <c r="K112" s="69"/>
    </row>
    <row r="113" spans="1:11" s="61" customFormat="1" ht="38.25" x14ac:dyDescent="0.25">
      <c r="A113" s="66" t="s">
        <v>390</v>
      </c>
      <c r="B113" s="67" t="s">
        <v>391</v>
      </c>
      <c r="C113" s="69">
        <v>21135652</v>
      </c>
      <c r="D113" s="69"/>
      <c r="E113" s="69">
        <f t="shared" si="11"/>
        <v>21135652</v>
      </c>
      <c r="F113" s="69"/>
      <c r="G113" s="69"/>
      <c r="H113" s="69"/>
      <c r="I113" s="69"/>
      <c r="J113" s="69"/>
      <c r="K113" s="69"/>
    </row>
    <row r="114" spans="1:11" s="61" customFormat="1" ht="25.5" x14ac:dyDescent="0.25">
      <c r="A114" s="66" t="s">
        <v>336</v>
      </c>
      <c r="B114" s="67" t="s">
        <v>337</v>
      </c>
      <c r="C114" s="69">
        <v>2170078</v>
      </c>
      <c r="D114" s="69"/>
      <c r="E114" s="69">
        <f t="shared" si="11"/>
        <v>2170078</v>
      </c>
      <c r="F114" s="69">
        <v>1000000</v>
      </c>
      <c r="G114" s="69"/>
      <c r="H114" s="69">
        <f t="shared" si="12"/>
        <v>1000000</v>
      </c>
      <c r="I114" s="69">
        <v>1000000</v>
      </c>
      <c r="J114" s="69"/>
      <c r="K114" s="69">
        <f t="shared" si="13"/>
        <v>1000000</v>
      </c>
    </row>
    <row r="115" spans="1:11" s="61" customFormat="1" x14ac:dyDescent="0.25">
      <c r="A115" s="66"/>
      <c r="B115" s="67" t="s">
        <v>387</v>
      </c>
      <c r="C115" s="69">
        <v>249185</v>
      </c>
      <c r="D115" s="69"/>
      <c r="E115" s="69">
        <f t="shared" si="11"/>
        <v>249185</v>
      </c>
      <c r="F115" s="69"/>
      <c r="G115" s="69"/>
      <c r="H115" s="69"/>
      <c r="I115" s="69"/>
      <c r="J115" s="69"/>
      <c r="K115" s="69"/>
    </row>
    <row r="116" spans="1:11" s="61" customFormat="1" ht="25.5" x14ac:dyDescent="0.25">
      <c r="A116" s="66" t="s">
        <v>340</v>
      </c>
      <c r="B116" s="67" t="s">
        <v>341</v>
      </c>
      <c r="C116" s="69">
        <v>1824720</v>
      </c>
      <c r="D116" s="69"/>
      <c r="E116" s="69">
        <f t="shared" si="11"/>
        <v>1824720</v>
      </c>
      <c r="F116" s="69">
        <v>1824720</v>
      </c>
      <c r="G116" s="69"/>
      <c r="H116" s="69">
        <f t="shared" si="12"/>
        <v>1824720</v>
      </c>
      <c r="I116" s="69">
        <v>1824720</v>
      </c>
      <c r="J116" s="69"/>
      <c r="K116" s="69">
        <f t="shared" si="13"/>
        <v>1824720</v>
      </c>
    </row>
    <row r="117" spans="1:11" s="61" customFormat="1" x14ac:dyDescent="0.25">
      <c r="A117" s="66"/>
      <c r="B117" s="67" t="s">
        <v>395</v>
      </c>
      <c r="C117" s="75">
        <f>C118+C119+C120+C121+C122+C123+C124</f>
        <v>20671970.509999998</v>
      </c>
      <c r="D117" s="75"/>
      <c r="E117" s="75">
        <f>E118+E119+E120+E121+E122+E123+E124</f>
        <v>20671970.509999998</v>
      </c>
      <c r="F117" s="75">
        <f>F118+F119+F120+F121+F122+F123+F124</f>
        <v>15632121</v>
      </c>
      <c r="G117" s="75"/>
      <c r="H117" s="75">
        <f t="shared" si="12"/>
        <v>15632121</v>
      </c>
      <c r="I117" s="75">
        <f>I118+I119+I120+I121+I122+I123+I124</f>
        <v>13211719</v>
      </c>
      <c r="J117" s="75"/>
      <c r="K117" s="75">
        <v>13211719</v>
      </c>
    </row>
    <row r="118" spans="1:11" s="61" customFormat="1" ht="25.5" x14ac:dyDescent="0.25">
      <c r="A118" s="66" t="s">
        <v>342</v>
      </c>
      <c r="B118" s="67" t="s">
        <v>348</v>
      </c>
      <c r="C118" s="69">
        <v>702000</v>
      </c>
      <c r="D118" s="69"/>
      <c r="E118" s="69">
        <f>C118+D118</f>
        <v>702000</v>
      </c>
      <c r="F118" s="69">
        <v>702000</v>
      </c>
      <c r="G118" s="69"/>
      <c r="H118" s="69">
        <f>F118+G118</f>
        <v>702000</v>
      </c>
      <c r="I118" s="69">
        <v>702000</v>
      </c>
      <c r="J118" s="69"/>
      <c r="K118" s="69">
        <f>I118+J118</f>
        <v>702000</v>
      </c>
    </row>
    <row r="119" spans="1:11" s="61" customFormat="1" x14ac:dyDescent="0.25">
      <c r="A119" s="66" t="s">
        <v>351</v>
      </c>
      <c r="B119" s="67" t="s">
        <v>349</v>
      </c>
      <c r="C119" s="69">
        <v>500000</v>
      </c>
      <c r="D119" s="69"/>
      <c r="E119" s="69">
        <f t="shared" ref="E119:E124" si="14">C119+D119</f>
        <v>500000</v>
      </c>
      <c r="F119" s="69">
        <v>300000</v>
      </c>
      <c r="G119" s="69"/>
      <c r="H119" s="69">
        <f t="shared" ref="H119:H124" si="15">F119+G119</f>
        <v>300000</v>
      </c>
      <c r="I119" s="69"/>
      <c r="J119" s="69"/>
      <c r="K119" s="69">
        <f t="shared" ref="K119:K124" si="16">I119+J119</f>
        <v>0</v>
      </c>
    </row>
    <row r="120" spans="1:11" s="61" customFormat="1" ht="25.5" x14ac:dyDescent="0.25">
      <c r="A120" s="66" t="s">
        <v>351</v>
      </c>
      <c r="B120" s="67" t="s">
        <v>350</v>
      </c>
      <c r="C120" s="69">
        <v>9154516.1799999997</v>
      </c>
      <c r="D120" s="69"/>
      <c r="E120" s="69">
        <f t="shared" si="14"/>
        <v>9154516.1799999997</v>
      </c>
      <c r="F120" s="69">
        <v>3196000</v>
      </c>
      <c r="G120" s="69"/>
      <c r="H120" s="69">
        <f t="shared" si="15"/>
        <v>3196000</v>
      </c>
      <c r="I120" s="69"/>
      <c r="J120" s="69"/>
      <c r="K120" s="69">
        <f t="shared" si="16"/>
        <v>0</v>
      </c>
    </row>
    <row r="121" spans="1:11" s="61" customFormat="1" ht="25.5" x14ac:dyDescent="0.25">
      <c r="A121" s="66" t="s">
        <v>342</v>
      </c>
      <c r="B121" s="67" t="s">
        <v>358</v>
      </c>
      <c r="C121" s="69">
        <v>8926121</v>
      </c>
      <c r="D121" s="69"/>
      <c r="E121" s="69">
        <f t="shared" si="14"/>
        <v>8926121</v>
      </c>
      <c r="F121" s="69">
        <v>8926121</v>
      </c>
      <c r="G121" s="69"/>
      <c r="H121" s="69">
        <f t="shared" si="15"/>
        <v>8926121</v>
      </c>
      <c r="I121" s="69">
        <v>10001719</v>
      </c>
      <c r="J121" s="69"/>
      <c r="K121" s="69">
        <f t="shared" si="16"/>
        <v>10001719</v>
      </c>
    </row>
    <row r="122" spans="1:11" s="61" customFormat="1" ht="38.25" x14ac:dyDescent="0.25">
      <c r="A122" s="66" t="s">
        <v>342</v>
      </c>
      <c r="B122" s="67" t="s">
        <v>384</v>
      </c>
      <c r="C122" s="69">
        <v>1000000</v>
      </c>
      <c r="D122" s="69"/>
      <c r="E122" s="69">
        <f t="shared" si="14"/>
        <v>1000000</v>
      </c>
      <c r="F122" s="69"/>
      <c r="G122" s="69"/>
      <c r="H122" s="69">
        <f t="shared" si="15"/>
        <v>0</v>
      </c>
      <c r="I122" s="69"/>
      <c r="J122" s="69"/>
      <c r="K122" s="69">
        <f t="shared" si="16"/>
        <v>0</v>
      </c>
    </row>
    <row r="123" spans="1:11" s="61" customFormat="1" ht="38.25" x14ac:dyDescent="0.25">
      <c r="A123" s="66" t="s">
        <v>342</v>
      </c>
      <c r="B123" s="67" t="s">
        <v>386</v>
      </c>
      <c r="C123" s="69">
        <v>56000</v>
      </c>
      <c r="D123" s="69"/>
      <c r="E123" s="69">
        <f t="shared" si="14"/>
        <v>56000</v>
      </c>
      <c r="F123" s="69">
        <v>1008000</v>
      </c>
      <c r="G123" s="69"/>
      <c r="H123" s="69">
        <f t="shared" si="15"/>
        <v>1008000</v>
      </c>
      <c r="I123" s="69">
        <v>1008000</v>
      </c>
      <c r="J123" s="69"/>
      <c r="K123" s="69">
        <f t="shared" si="16"/>
        <v>1008000</v>
      </c>
    </row>
    <row r="124" spans="1:11" s="61" customFormat="1" ht="25.5" x14ac:dyDescent="0.25">
      <c r="A124" s="66" t="s">
        <v>342</v>
      </c>
      <c r="B124" s="67" t="s">
        <v>385</v>
      </c>
      <c r="C124" s="69">
        <v>333333.33</v>
      </c>
      <c r="D124" s="69"/>
      <c r="E124" s="69">
        <f t="shared" si="14"/>
        <v>333333.33</v>
      </c>
      <c r="F124" s="69">
        <v>1500000</v>
      </c>
      <c r="G124" s="69"/>
      <c r="H124" s="69">
        <f t="shared" si="15"/>
        <v>1500000</v>
      </c>
      <c r="I124" s="69">
        <v>1500000</v>
      </c>
      <c r="J124" s="69"/>
      <c r="K124" s="69">
        <f t="shared" si="16"/>
        <v>1500000</v>
      </c>
    </row>
    <row r="125" spans="1:11" s="61" customFormat="1" x14ac:dyDescent="0.25">
      <c r="A125" s="73" t="s">
        <v>352</v>
      </c>
      <c r="B125" s="74" t="s">
        <v>353</v>
      </c>
      <c r="C125" s="75">
        <f>C126+C137+C138+C139+C140+C141+C142</f>
        <v>195337282.35000002</v>
      </c>
      <c r="D125" s="75">
        <f>D126+D137+D138+D139+D140+D141+D142</f>
        <v>116085</v>
      </c>
      <c r="E125" s="75">
        <f>E126+E137+E138+E139+E140+E141+E142</f>
        <v>195453367.35000002</v>
      </c>
      <c r="F125" s="75">
        <f t="shared" ref="F125:K125" si="17">F126+F137+F138+F139+F140+F141</f>
        <v>195144477.19</v>
      </c>
      <c r="G125" s="75">
        <f t="shared" si="17"/>
        <v>0</v>
      </c>
      <c r="H125" s="75">
        <f t="shared" si="17"/>
        <v>195144477.19</v>
      </c>
      <c r="I125" s="75">
        <f t="shared" si="17"/>
        <v>195577552.05000001</v>
      </c>
      <c r="J125" s="75">
        <f t="shared" si="17"/>
        <v>0</v>
      </c>
      <c r="K125" s="75">
        <f t="shared" si="17"/>
        <v>195577552.05000001</v>
      </c>
    </row>
    <row r="126" spans="1:11" s="61" customFormat="1" ht="25.5" x14ac:dyDescent="0.25">
      <c r="A126" s="66" t="s">
        <v>354</v>
      </c>
      <c r="B126" s="67" t="s">
        <v>355</v>
      </c>
      <c r="C126" s="69">
        <f>C127+C128+C129+C130+C131+C132+C133+C134+C135+C136</f>
        <v>189582841.30000001</v>
      </c>
      <c r="D126" s="69">
        <f t="shared" ref="D126:K126" si="18">D127+D128+D129+D130+D131+D132+D133+D134+D135+D136</f>
        <v>0</v>
      </c>
      <c r="E126" s="69">
        <f>E127+E128+E129+E130+E131+E132+E133+E134+E135+E136</f>
        <v>189582841.30000001</v>
      </c>
      <c r="F126" s="69">
        <f t="shared" si="18"/>
        <v>189825341.30000001</v>
      </c>
      <c r="G126" s="69">
        <f t="shared" si="18"/>
        <v>0</v>
      </c>
      <c r="H126" s="69">
        <f t="shared" si="18"/>
        <v>189825341.30000001</v>
      </c>
      <c r="I126" s="69">
        <f t="shared" si="18"/>
        <v>190114241.30000001</v>
      </c>
      <c r="J126" s="69">
        <f t="shared" si="18"/>
        <v>0</v>
      </c>
      <c r="K126" s="69">
        <f t="shared" si="18"/>
        <v>190114241.30000001</v>
      </c>
    </row>
    <row r="127" spans="1:11" s="61" customFormat="1" ht="63.75" x14ac:dyDescent="0.25">
      <c r="A127" s="66" t="s">
        <v>356</v>
      </c>
      <c r="B127" s="67" t="s">
        <v>357</v>
      </c>
      <c r="C127" s="69">
        <v>1519082</v>
      </c>
      <c r="D127" s="69"/>
      <c r="E127" s="69">
        <f>C127+D127</f>
        <v>1519082</v>
      </c>
      <c r="F127" s="69">
        <v>1519082</v>
      </c>
      <c r="G127" s="69"/>
      <c r="H127" s="69">
        <f>F127+G127</f>
        <v>1519082</v>
      </c>
      <c r="I127" s="69">
        <v>1519082</v>
      </c>
      <c r="J127" s="69"/>
      <c r="K127" s="69">
        <f>I127+J127</f>
        <v>1519082</v>
      </c>
    </row>
    <row r="128" spans="1:11" s="61" customFormat="1" ht="38.25" x14ac:dyDescent="0.25">
      <c r="A128" s="66" t="s">
        <v>356</v>
      </c>
      <c r="B128" s="67" t="s">
        <v>360</v>
      </c>
      <c r="C128" s="69">
        <v>325389</v>
      </c>
      <c r="D128" s="69"/>
      <c r="E128" s="69">
        <f t="shared" ref="E128:E142" si="19">C128+D128</f>
        <v>325389</v>
      </c>
      <c r="F128" s="69">
        <v>325389</v>
      </c>
      <c r="G128" s="69"/>
      <c r="H128" s="69">
        <f t="shared" ref="H128:H141" si="20">F128+G128</f>
        <v>325389</v>
      </c>
      <c r="I128" s="69">
        <v>325389</v>
      </c>
      <c r="J128" s="69"/>
      <c r="K128" s="69">
        <f t="shared" ref="K128:K141" si="21">I128+J128</f>
        <v>325389</v>
      </c>
    </row>
    <row r="129" spans="1:11" s="61" customFormat="1" ht="51" x14ac:dyDescent="0.25">
      <c r="A129" s="66" t="s">
        <v>356</v>
      </c>
      <c r="B129" s="67" t="s">
        <v>361</v>
      </c>
      <c r="C129" s="69">
        <v>68400</v>
      </c>
      <c r="D129" s="69"/>
      <c r="E129" s="69">
        <f t="shared" si="19"/>
        <v>68400</v>
      </c>
      <c r="F129" s="69">
        <v>68400</v>
      </c>
      <c r="G129" s="69"/>
      <c r="H129" s="69">
        <f t="shared" si="20"/>
        <v>68400</v>
      </c>
      <c r="I129" s="69">
        <v>68400</v>
      </c>
      <c r="J129" s="69"/>
      <c r="K129" s="69">
        <f t="shared" si="21"/>
        <v>68400</v>
      </c>
    </row>
    <row r="130" spans="1:11" s="61" customFormat="1" ht="38.25" x14ac:dyDescent="0.25">
      <c r="A130" s="66" t="s">
        <v>356</v>
      </c>
      <c r="B130" s="67" t="s">
        <v>362</v>
      </c>
      <c r="C130" s="69">
        <v>4332000</v>
      </c>
      <c r="D130" s="69"/>
      <c r="E130" s="69">
        <f t="shared" si="19"/>
        <v>4332000</v>
      </c>
      <c r="F130" s="69">
        <v>4332000</v>
      </c>
      <c r="G130" s="69"/>
      <c r="H130" s="69">
        <f t="shared" si="20"/>
        <v>4332000</v>
      </c>
      <c r="I130" s="69">
        <v>4332000</v>
      </c>
      <c r="J130" s="69"/>
      <c r="K130" s="69">
        <f t="shared" si="21"/>
        <v>4332000</v>
      </c>
    </row>
    <row r="131" spans="1:11" s="61" customFormat="1" ht="51" x14ac:dyDescent="0.25">
      <c r="A131" s="66" t="s">
        <v>356</v>
      </c>
      <c r="B131" s="67" t="s">
        <v>363</v>
      </c>
      <c r="C131" s="69">
        <v>8340100</v>
      </c>
      <c r="D131" s="69"/>
      <c r="E131" s="69">
        <f t="shared" si="19"/>
        <v>8340100</v>
      </c>
      <c r="F131" s="69">
        <v>8582600</v>
      </c>
      <c r="G131" s="69"/>
      <c r="H131" s="69">
        <f t="shared" si="20"/>
        <v>8582600</v>
      </c>
      <c r="I131" s="69">
        <v>8871500</v>
      </c>
      <c r="J131" s="69"/>
      <c r="K131" s="69">
        <f t="shared" si="21"/>
        <v>8871500</v>
      </c>
    </row>
    <row r="132" spans="1:11" s="61" customFormat="1" ht="38.25" x14ac:dyDescent="0.25">
      <c r="A132" s="66" t="s">
        <v>356</v>
      </c>
      <c r="B132" s="67" t="s">
        <v>364</v>
      </c>
      <c r="C132" s="69">
        <v>1433000</v>
      </c>
      <c r="D132" s="69"/>
      <c r="E132" s="69">
        <f t="shared" si="19"/>
        <v>1433000</v>
      </c>
      <c r="F132" s="69">
        <v>1433000</v>
      </c>
      <c r="G132" s="69"/>
      <c r="H132" s="69">
        <f t="shared" si="20"/>
        <v>1433000</v>
      </c>
      <c r="I132" s="69">
        <v>1433000</v>
      </c>
      <c r="J132" s="69"/>
      <c r="K132" s="69">
        <f t="shared" si="21"/>
        <v>1433000</v>
      </c>
    </row>
    <row r="133" spans="1:11" s="61" customFormat="1" ht="25.5" x14ac:dyDescent="0.25">
      <c r="A133" s="66" t="s">
        <v>356</v>
      </c>
      <c r="B133" s="67" t="s">
        <v>365</v>
      </c>
      <c r="C133" s="69">
        <v>102000</v>
      </c>
      <c r="D133" s="69"/>
      <c r="E133" s="69">
        <f t="shared" si="19"/>
        <v>102000</v>
      </c>
      <c r="F133" s="69">
        <v>102000</v>
      </c>
      <c r="G133" s="69"/>
      <c r="H133" s="69">
        <f t="shared" si="20"/>
        <v>102000</v>
      </c>
      <c r="I133" s="69">
        <v>102000</v>
      </c>
      <c r="J133" s="69"/>
      <c r="K133" s="69">
        <f t="shared" si="21"/>
        <v>102000</v>
      </c>
    </row>
    <row r="134" spans="1:11" s="61" customFormat="1" ht="38.25" x14ac:dyDescent="0.25">
      <c r="A134" s="66" t="s">
        <v>356</v>
      </c>
      <c r="B134" s="67" t="s">
        <v>366</v>
      </c>
      <c r="C134" s="69">
        <v>110942226</v>
      </c>
      <c r="D134" s="69"/>
      <c r="E134" s="69">
        <f t="shared" si="19"/>
        <v>110942226</v>
      </c>
      <c r="F134" s="69">
        <v>110942226</v>
      </c>
      <c r="G134" s="69"/>
      <c r="H134" s="69">
        <f t="shared" si="20"/>
        <v>110942226</v>
      </c>
      <c r="I134" s="69">
        <v>110942226</v>
      </c>
      <c r="J134" s="69"/>
      <c r="K134" s="69">
        <f t="shared" si="21"/>
        <v>110942226</v>
      </c>
    </row>
    <row r="135" spans="1:11" s="61" customFormat="1" ht="38.25" x14ac:dyDescent="0.25">
      <c r="A135" s="66" t="s">
        <v>356</v>
      </c>
      <c r="B135" s="67" t="s">
        <v>367</v>
      </c>
      <c r="C135" s="69">
        <v>62442089</v>
      </c>
      <c r="D135" s="69"/>
      <c r="E135" s="69">
        <f t="shared" si="19"/>
        <v>62442089</v>
      </c>
      <c r="F135" s="69">
        <v>62442089</v>
      </c>
      <c r="G135" s="69"/>
      <c r="H135" s="69">
        <f t="shared" si="20"/>
        <v>62442089</v>
      </c>
      <c r="I135" s="69">
        <v>62442089</v>
      </c>
      <c r="J135" s="69"/>
      <c r="K135" s="69">
        <f t="shared" si="21"/>
        <v>62442089</v>
      </c>
    </row>
    <row r="136" spans="1:11" s="61" customFormat="1" ht="76.5" x14ac:dyDescent="0.25">
      <c r="A136" s="66" t="s">
        <v>356</v>
      </c>
      <c r="B136" s="67" t="s">
        <v>368</v>
      </c>
      <c r="C136" s="69">
        <v>78555.3</v>
      </c>
      <c r="D136" s="69"/>
      <c r="E136" s="69">
        <f t="shared" si="19"/>
        <v>78555.3</v>
      </c>
      <c r="F136" s="69">
        <v>78555.3</v>
      </c>
      <c r="G136" s="69"/>
      <c r="H136" s="69">
        <f>F136+G136</f>
        <v>78555.3</v>
      </c>
      <c r="I136" s="69">
        <v>78555.3</v>
      </c>
      <c r="J136" s="69"/>
      <c r="K136" s="69">
        <f t="shared" si="21"/>
        <v>78555.3</v>
      </c>
    </row>
    <row r="137" spans="1:11" s="61" customFormat="1" ht="38.25" x14ac:dyDescent="0.25">
      <c r="A137" s="66" t="s">
        <v>369</v>
      </c>
      <c r="B137" s="67" t="s">
        <v>370</v>
      </c>
      <c r="C137" s="69">
        <v>1841367</v>
      </c>
      <c r="D137" s="69"/>
      <c r="E137" s="69">
        <f>C137+D137</f>
        <v>1841367</v>
      </c>
      <c r="F137" s="69">
        <v>1841367</v>
      </c>
      <c r="G137" s="69"/>
      <c r="H137" s="69">
        <f t="shared" si="20"/>
        <v>1841367</v>
      </c>
      <c r="I137" s="69">
        <v>1841367</v>
      </c>
      <c r="J137" s="69"/>
      <c r="K137" s="69">
        <f t="shared" si="21"/>
        <v>1841367</v>
      </c>
    </row>
    <row r="138" spans="1:11" s="61" customFormat="1" ht="38.25" x14ac:dyDescent="0.25">
      <c r="A138" s="66" t="s">
        <v>371</v>
      </c>
      <c r="B138" s="67" t="s">
        <v>372</v>
      </c>
      <c r="C138" s="69">
        <v>2007192</v>
      </c>
      <c r="D138" s="69"/>
      <c r="E138" s="69">
        <f t="shared" si="19"/>
        <v>2007192</v>
      </c>
      <c r="F138" s="69">
        <v>2007192</v>
      </c>
      <c r="G138" s="69"/>
      <c r="H138" s="69">
        <f t="shared" si="20"/>
        <v>2007192</v>
      </c>
      <c r="I138" s="69">
        <v>2007192</v>
      </c>
      <c r="J138" s="69"/>
      <c r="K138" s="69">
        <f t="shared" si="21"/>
        <v>2007192</v>
      </c>
    </row>
    <row r="139" spans="1:11" s="61" customFormat="1" ht="25.5" x14ac:dyDescent="0.25">
      <c r="A139" s="66" t="s">
        <v>373</v>
      </c>
      <c r="B139" s="67" t="s">
        <v>374</v>
      </c>
      <c r="C139" s="69">
        <v>1172745</v>
      </c>
      <c r="D139" s="84">
        <v>116085</v>
      </c>
      <c r="E139" s="69">
        <f t="shared" si="19"/>
        <v>1288830</v>
      </c>
      <c r="F139" s="69">
        <v>1183158</v>
      </c>
      <c r="G139" s="69"/>
      <c r="H139" s="69">
        <f t="shared" si="20"/>
        <v>1183158</v>
      </c>
      <c r="I139" s="69">
        <v>1228874</v>
      </c>
      <c r="J139" s="69"/>
      <c r="K139" s="69">
        <f t="shared" si="21"/>
        <v>1228874</v>
      </c>
    </row>
    <row r="140" spans="1:11" s="61" customFormat="1" ht="38.25" x14ac:dyDescent="0.25">
      <c r="A140" s="66" t="s">
        <v>375</v>
      </c>
      <c r="B140" s="67" t="s">
        <v>376</v>
      </c>
      <c r="C140" s="69">
        <v>13280</v>
      </c>
      <c r="D140" s="69"/>
      <c r="E140" s="69">
        <f t="shared" si="19"/>
        <v>13280</v>
      </c>
      <c r="F140" s="69">
        <v>13280</v>
      </c>
      <c r="G140" s="69"/>
      <c r="H140" s="69">
        <f t="shared" si="20"/>
        <v>13280</v>
      </c>
      <c r="I140" s="69">
        <v>106496</v>
      </c>
      <c r="J140" s="69"/>
      <c r="K140" s="69">
        <f t="shared" si="21"/>
        <v>106496</v>
      </c>
    </row>
    <row r="141" spans="1:11" s="61" customFormat="1" ht="25.5" x14ac:dyDescent="0.25">
      <c r="A141" s="66" t="s">
        <v>377</v>
      </c>
      <c r="B141" s="67" t="s">
        <v>378</v>
      </c>
      <c r="C141" s="69">
        <v>263595.05</v>
      </c>
      <c r="D141" s="69"/>
      <c r="E141" s="69">
        <f t="shared" si="19"/>
        <v>263595.05</v>
      </c>
      <c r="F141" s="69">
        <v>274138.89</v>
      </c>
      <c r="G141" s="69"/>
      <c r="H141" s="69">
        <f t="shared" si="20"/>
        <v>274138.89</v>
      </c>
      <c r="I141" s="69">
        <v>279381.75</v>
      </c>
      <c r="J141" s="69"/>
      <c r="K141" s="69">
        <f t="shared" si="21"/>
        <v>279381.75</v>
      </c>
    </row>
    <row r="142" spans="1:11" s="61" customFormat="1" x14ac:dyDescent="0.25">
      <c r="A142" s="66" t="s">
        <v>392</v>
      </c>
      <c r="B142" s="67" t="s">
        <v>393</v>
      </c>
      <c r="C142" s="69">
        <v>456262</v>
      </c>
      <c r="D142" s="69"/>
      <c r="E142" s="69">
        <f t="shared" si="19"/>
        <v>456262</v>
      </c>
      <c r="F142" s="69"/>
      <c r="G142" s="69"/>
      <c r="H142" s="69"/>
      <c r="I142" s="69"/>
      <c r="J142" s="69"/>
      <c r="K142" s="69"/>
    </row>
    <row r="143" spans="1:11" s="61" customFormat="1" x14ac:dyDescent="0.25">
      <c r="A143" s="73" t="s">
        <v>379</v>
      </c>
      <c r="B143" s="74" t="s">
        <v>380</v>
      </c>
      <c r="C143" s="75">
        <f>C144+C145+C146</f>
        <v>50108989.469999999</v>
      </c>
      <c r="D143" s="75">
        <f t="shared" ref="D143:K143" si="22">D144+D145+D146</f>
        <v>4590742</v>
      </c>
      <c r="E143" s="75">
        <f>E144+E145+E146</f>
        <v>54699731.469999999</v>
      </c>
      <c r="F143" s="75">
        <f t="shared" si="22"/>
        <v>30713190</v>
      </c>
      <c r="G143" s="75">
        <f t="shared" si="22"/>
        <v>13592880</v>
      </c>
      <c r="H143" s="75">
        <f t="shared" si="22"/>
        <v>44306070</v>
      </c>
      <c r="I143" s="75">
        <f t="shared" si="22"/>
        <v>26901150</v>
      </c>
      <c r="J143" s="75">
        <f t="shared" si="22"/>
        <v>13592880</v>
      </c>
      <c r="K143" s="75">
        <f t="shared" si="22"/>
        <v>40494030</v>
      </c>
    </row>
    <row r="144" spans="1:11" s="61" customFormat="1" ht="38.25" x14ac:dyDescent="0.25">
      <c r="A144" s="66" t="s">
        <v>381</v>
      </c>
      <c r="B144" s="67" t="s">
        <v>382</v>
      </c>
      <c r="C144" s="69">
        <v>42636389.469999999</v>
      </c>
      <c r="D144" s="69">
        <v>59782</v>
      </c>
      <c r="E144" s="69">
        <f>C144+D144</f>
        <v>42696171.469999999</v>
      </c>
      <c r="F144" s="69">
        <v>30713190</v>
      </c>
      <c r="G144" s="69"/>
      <c r="H144" s="69">
        <f>F144+G144</f>
        <v>30713190</v>
      </c>
      <c r="I144" s="69">
        <v>26901150</v>
      </c>
      <c r="J144" s="69"/>
      <c r="K144" s="69">
        <f>I144+J144</f>
        <v>26901150</v>
      </c>
    </row>
    <row r="145" spans="1:11" s="61" customFormat="1" ht="24" x14ac:dyDescent="0.25">
      <c r="A145" s="83" t="s">
        <v>489</v>
      </c>
      <c r="B145" s="86" t="s">
        <v>490</v>
      </c>
      <c r="C145" s="69"/>
      <c r="D145" s="69">
        <v>4530960</v>
      </c>
      <c r="E145" s="69">
        <f>C145+D145</f>
        <v>4530960</v>
      </c>
      <c r="F145" s="69"/>
      <c r="G145" s="69">
        <v>13592880</v>
      </c>
      <c r="H145" s="69">
        <f>F145+G145</f>
        <v>13592880</v>
      </c>
      <c r="I145" s="69"/>
      <c r="J145" s="69">
        <v>13592880</v>
      </c>
      <c r="K145" s="69">
        <f>I145+J145</f>
        <v>13592880</v>
      </c>
    </row>
    <row r="146" spans="1:11" s="61" customFormat="1" x14ac:dyDescent="0.25">
      <c r="A146" s="66" t="s">
        <v>388</v>
      </c>
      <c r="B146" s="76" t="s">
        <v>389</v>
      </c>
      <c r="C146" s="69">
        <v>7472600</v>
      </c>
      <c r="D146" s="69"/>
      <c r="E146" s="69">
        <f>C146+D146</f>
        <v>7472600</v>
      </c>
      <c r="F146" s="69"/>
      <c r="G146" s="69"/>
      <c r="H146" s="69"/>
      <c r="I146" s="69"/>
      <c r="J146" s="69"/>
      <c r="K146" s="69"/>
    </row>
    <row r="147" spans="1:11" ht="17.25" customHeight="1" x14ac:dyDescent="0.25">
      <c r="A147" s="88" t="s">
        <v>91</v>
      </c>
      <c r="B147" s="89"/>
      <c r="C147" s="75">
        <f>C99</f>
        <v>437853894.33000004</v>
      </c>
      <c r="D147" s="75">
        <f t="shared" ref="D147:K147" si="23">D99</f>
        <v>-22930680.600000001</v>
      </c>
      <c r="E147" s="75">
        <f t="shared" si="23"/>
        <v>414923213.73000002</v>
      </c>
      <c r="F147" s="75">
        <f t="shared" si="23"/>
        <v>428826941.19</v>
      </c>
      <c r="G147" s="75">
        <f t="shared" si="23"/>
        <v>13592880</v>
      </c>
      <c r="H147" s="75">
        <f t="shared" si="23"/>
        <v>442419821.19</v>
      </c>
      <c r="I147" s="75">
        <f t="shared" si="23"/>
        <v>354103761</v>
      </c>
      <c r="J147" s="75">
        <f t="shared" si="23"/>
        <v>8543880</v>
      </c>
      <c r="K147" s="75">
        <f t="shared" si="23"/>
        <v>362647641</v>
      </c>
    </row>
    <row r="151" spans="1:11" x14ac:dyDescent="0.25">
      <c r="B151" s="62"/>
      <c r="F151" s="60"/>
      <c r="G151" s="60"/>
      <c r="H151" s="60"/>
      <c r="I151" s="60"/>
      <c r="J151" s="60"/>
      <c r="K151" s="60"/>
    </row>
    <row r="155" spans="1:11" x14ac:dyDescent="0.25">
      <c r="B155" s="63"/>
      <c r="C155" s="59"/>
      <c r="D155" s="59"/>
      <c r="E155" s="59"/>
    </row>
    <row r="156" spans="1:11" x14ac:dyDescent="0.25">
      <c r="B156" s="63"/>
      <c r="C156" s="59"/>
      <c r="D156" s="59"/>
      <c r="E156" s="59"/>
    </row>
  </sheetData>
  <autoFilter ref="A4:K147"/>
  <sortState ref="A266:L277">
    <sortCondition ref="A266:A277"/>
  </sortState>
  <mergeCells count="4">
    <mergeCell ref="A147:B147"/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51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92</v>
      </c>
      <c r="D1" s="18" t="s">
        <v>93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95</v>
      </c>
      <c r="G2" s="20" t="s">
        <v>92</v>
      </c>
      <c r="H2" s="24" t="s">
        <v>94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97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98</v>
      </c>
      <c r="D5" s="15">
        <v>68563000</v>
      </c>
      <c r="F5" s="21">
        <v>803</v>
      </c>
      <c r="G5" s="21" t="s">
        <v>136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99</v>
      </c>
      <c r="D6" s="15">
        <v>105573900</v>
      </c>
      <c r="F6" s="21">
        <v>803</v>
      </c>
      <c r="G6" s="21" t="s">
        <v>137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99</v>
      </c>
      <c r="D7" s="15">
        <v>19185800</v>
      </c>
      <c r="F7" s="21">
        <v>808</v>
      </c>
      <c r="G7" s="21" t="s">
        <v>120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145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106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136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100</v>
      </c>
      <c r="D12" s="15">
        <v>47800</v>
      </c>
      <c r="F12" s="21">
        <v>812</v>
      </c>
      <c r="G12" s="21" t="s">
        <v>113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101</v>
      </c>
      <c r="D13" s="15">
        <v>49800</v>
      </c>
      <c r="F13" s="21">
        <v>812</v>
      </c>
      <c r="G13" s="21" t="s">
        <v>138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102</v>
      </c>
      <c r="D14" s="15">
        <v>14079000</v>
      </c>
      <c r="F14" s="21">
        <v>812</v>
      </c>
      <c r="G14" s="21" t="s">
        <v>139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140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146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104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103</v>
      </c>
      <c r="D19" s="15">
        <v>244375</v>
      </c>
      <c r="F19" s="21">
        <v>814</v>
      </c>
      <c r="G19" s="21" t="s">
        <v>117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129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104</v>
      </c>
      <c r="D21" s="15">
        <v>52138500</v>
      </c>
      <c r="F21" s="21">
        <v>814</v>
      </c>
      <c r="G21" s="21" t="s">
        <v>131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132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134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135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105</v>
      </c>
      <c r="D25" s="15">
        <v>25832500</v>
      </c>
      <c r="F25" s="21">
        <v>814</v>
      </c>
      <c r="G25" s="21" t="s">
        <v>136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106</v>
      </c>
      <c r="D26" s="16">
        <v>1938400</v>
      </c>
      <c r="F26" s="21">
        <v>814</v>
      </c>
      <c r="G26" s="21" t="s">
        <v>147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107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134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108</v>
      </c>
      <c r="D31" s="16">
        <v>34354400</v>
      </c>
      <c r="F31" s="21">
        <v>815</v>
      </c>
      <c r="G31" s="21" t="s">
        <v>138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109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110</v>
      </c>
      <c r="D33" s="16">
        <v>205282400</v>
      </c>
      <c r="F33" s="21">
        <v>816</v>
      </c>
      <c r="G33" s="21" t="s">
        <v>101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110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111</v>
      </c>
      <c r="D35" s="16">
        <v>127412300</v>
      </c>
      <c r="F35" s="21">
        <v>816</v>
      </c>
      <c r="G35" s="21" t="s">
        <v>107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108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112</v>
      </c>
      <c r="D37" s="16">
        <v>2459242000</v>
      </c>
      <c r="F37" s="21">
        <v>816</v>
      </c>
      <c r="G37" s="21" t="s">
        <v>109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113</v>
      </c>
      <c r="D39" s="16">
        <v>5299400</v>
      </c>
      <c r="F39" s="21">
        <v>816</v>
      </c>
      <c r="G39" s="21" t="s">
        <v>136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114</v>
      </c>
      <c r="D40" s="15">
        <v>64354100</v>
      </c>
      <c r="F40" s="21">
        <v>816</v>
      </c>
      <c r="G40" s="21" t="s">
        <v>138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114</v>
      </c>
      <c r="D41" s="15">
        <v>663400</v>
      </c>
      <c r="F41" s="21">
        <v>817</v>
      </c>
      <c r="G41" s="21" t="s">
        <v>110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115</v>
      </c>
      <c r="D42" s="15">
        <v>31292800</v>
      </c>
      <c r="F42" s="21">
        <v>817</v>
      </c>
      <c r="G42" s="21" t="s">
        <v>111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115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115</v>
      </c>
      <c r="D44" s="15">
        <v>376171988</v>
      </c>
      <c r="F44" s="21">
        <v>817</v>
      </c>
      <c r="G44" s="21" t="s">
        <v>112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116</v>
      </c>
      <c r="D45" s="15">
        <v>105412000</v>
      </c>
      <c r="F45" s="21">
        <v>817</v>
      </c>
      <c r="G45" s="21" t="s">
        <v>114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117</v>
      </c>
      <c r="D46" s="15">
        <v>98076300</v>
      </c>
      <c r="F46" s="21">
        <v>817</v>
      </c>
      <c r="G46" s="21" t="s">
        <v>115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118</v>
      </c>
      <c r="D47" s="16">
        <v>27649800</v>
      </c>
      <c r="F47" s="21">
        <v>817</v>
      </c>
      <c r="G47" s="21" t="s">
        <v>116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119</v>
      </c>
      <c r="D48" s="15">
        <v>3095800</v>
      </c>
      <c r="F48" s="21">
        <v>817</v>
      </c>
      <c r="G48" s="21" t="s">
        <v>133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120</v>
      </c>
      <c r="D49" s="15">
        <v>7828800</v>
      </c>
      <c r="F49" s="21">
        <v>817</v>
      </c>
      <c r="G49" s="21" t="s">
        <v>139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121</v>
      </c>
      <c r="D50" s="16">
        <v>312604800</v>
      </c>
      <c r="F50" s="21">
        <v>817</v>
      </c>
      <c r="G50" s="21" t="s">
        <v>148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122</v>
      </c>
      <c r="D51" s="15">
        <v>323015300</v>
      </c>
      <c r="F51" s="21">
        <v>817</v>
      </c>
      <c r="G51" s="21" t="s">
        <v>149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150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123</v>
      </c>
      <c r="D53" s="16">
        <v>5673400</v>
      </c>
      <c r="F53" s="21">
        <v>817</v>
      </c>
      <c r="G53" s="21" t="s">
        <v>151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124</v>
      </c>
      <c r="D54" s="16">
        <v>2147424400</v>
      </c>
      <c r="F54" s="21">
        <v>817</v>
      </c>
      <c r="G54" s="21" t="s">
        <v>152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153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125</v>
      </c>
      <c r="D56" s="16">
        <v>47341400</v>
      </c>
      <c r="F56" s="21">
        <v>817</v>
      </c>
      <c r="G56" s="21" t="s">
        <v>154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126</v>
      </c>
      <c r="D57" s="16">
        <v>81383300</v>
      </c>
      <c r="F57" s="21">
        <v>817</v>
      </c>
      <c r="G57" s="21" t="s">
        <v>155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156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157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158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127</v>
      </c>
      <c r="D61" s="16">
        <v>6166400</v>
      </c>
      <c r="F61" s="21">
        <v>817</v>
      </c>
      <c r="G61" s="21" t="s">
        <v>159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160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128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97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129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130</v>
      </c>
      <c r="D66" s="16">
        <v>141199789.66</v>
      </c>
      <c r="F66" s="21">
        <v>818</v>
      </c>
      <c r="G66" s="21" t="s">
        <v>98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131</v>
      </c>
      <c r="D68" s="15">
        <v>1700000</v>
      </c>
      <c r="F68" s="21">
        <v>819</v>
      </c>
      <c r="G68" s="21" t="s">
        <v>99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115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132</v>
      </c>
      <c r="D72" s="16">
        <v>84191400</v>
      </c>
      <c r="F72" s="21">
        <v>819</v>
      </c>
      <c r="G72" s="21" t="s">
        <v>123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132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133</v>
      </c>
      <c r="D74" s="16">
        <v>4470345500</v>
      </c>
      <c r="F74" s="21">
        <v>819</v>
      </c>
      <c r="G74" s="21" t="s">
        <v>138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134</v>
      </c>
      <c r="D75" s="16">
        <v>7343300</v>
      </c>
      <c r="F75" s="21">
        <v>819</v>
      </c>
      <c r="G75" s="21" t="s">
        <v>141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134</v>
      </c>
      <c r="D76" s="16">
        <v>1892700</v>
      </c>
      <c r="F76" s="21">
        <v>819</v>
      </c>
      <c r="G76" s="21" t="s">
        <v>161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134</v>
      </c>
      <c r="D77" s="16">
        <v>7919200</v>
      </c>
      <c r="F77" s="21">
        <v>819</v>
      </c>
      <c r="G77" s="21" t="s">
        <v>162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135</v>
      </c>
      <c r="D78" s="16">
        <v>47470000</v>
      </c>
      <c r="F78" s="21">
        <v>819</v>
      </c>
      <c r="G78" s="21" t="s">
        <v>163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135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135</v>
      </c>
      <c r="D80" s="16">
        <v>21000000</v>
      </c>
      <c r="F80" s="21">
        <v>821</v>
      </c>
      <c r="G80" s="21" t="s">
        <v>100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136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137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136</v>
      </c>
      <c r="D83" s="16">
        <v>2607</v>
      </c>
      <c r="F83" s="21">
        <v>821</v>
      </c>
      <c r="G83" s="21" t="s">
        <v>103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138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138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139</v>
      </c>
      <c r="D86" s="16">
        <v>78.36</v>
      </c>
      <c r="F86" s="21">
        <v>821</v>
      </c>
      <c r="G86" s="21" t="s">
        <v>105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139</v>
      </c>
      <c r="D87" s="16">
        <v>23162329.780000001</v>
      </c>
      <c r="F87" s="21">
        <v>821</v>
      </c>
      <c r="G87" s="21" t="s">
        <v>122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140</v>
      </c>
      <c r="D88" s="16">
        <v>38678.879999999997</v>
      </c>
      <c r="F88" s="21">
        <v>821</v>
      </c>
      <c r="G88" s="21" t="s">
        <v>124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136</v>
      </c>
      <c r="D89" s="16">
        <v>2385</v>
      </c>
      <c r="F89" s="21">
        <v>821</v>
      </c>
      <c r="G89" s="21" t="s">
        <v>125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138</v>
      </c>
      <c r="D90" s="16">
        <v>6078</v>
      </c>
      <c r="F90" s="21">
        <v>821</v>
      </c>
      <c r="G90" s="21" t="s">
        <v>126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136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138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139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138</v>
      </c>
      <c r="D94" s="16">
        <v>44377.979999999996</v>
      </c>
      <c r="F94" s="21">
        <v>821</v>
      </c>
      <c r="G94" s="21" t="s">
        <v>127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141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136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138</v>
      </c>
      <c r="D97" s="16">
        <v>16692.560000000001</v>
      </c>
      <c r="F97" s="21">
        <v>821</v>
      </c>
      <c r="G97" s="21" t="s">
        <v>130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138</v>
      </c>
      <c r="D98" s="16">
        <v>303579.03999999998</v>
      </c>
      <c r="F98" s="21">
        <v>821</v>
      </c>
      <c r="G98" s="21" t="s">
        <v>136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142</v>
      </c>
      <c r="D99" s="16">
        <v>695332.38</v>
      </c>
      <c r="F99" s="21">
        <v>821</v>
      </c>
      <c r="G99" s="21" t="s">
        <v>138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137</v>
      </c>
      <c r="D100" s="16">
        <v>121289.9</v>
      </c>
      <c r="F100" s="21">
        <v>821</v>
      </c>
      <c r="G100" s="21" t="s">
        <v>142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139</v>
      </c>
      <c r="D101" s="16">
        <v>9000</v>
      </c>
      <c r="F101" s="21">
        <v>821</v>
      </c>
      <c r="G101" s="21" t="s">
        <v>164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136</v>
      </c>
      <c r="D102" s="16">
        <v>7872.4</v>
      </c>
      <c r="F102" s="21">
        <v>821</v>
      </c>
      <c r="G102" s="21" t="s">
        <v>165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138</v>
      </c>
      <c r="D103" s="16">
        <v>3898395</v>
      </c>
      <c r="F103" s="21">
        <v>821</v>
      </c>
      <c r="G103" s="21" t="s">
        <v>166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138</v>
      </c>
      <c r="D104" s="16">
        <v>53978.59</v>
      </c>
      <c r="F104" s="21">
        <v>821</v>
      </c>
      <c r="G104" s="21" t="s">
        <v>167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143</v>
      </c>
      <c r="D105" s="16">
        <v>1268250</v>
      </c>
      <c r="F105" s="21">
        <v>821</v>
      </c>
      <c r="G105" s="21" t="s">
        <v>168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138</v>
      </c>
      <c r="D106" s="16">
        <v>156750</v>
      </c>
      <c r="F106" s="21">
        <v>821</v>
      </c>
      <c r="G106" s="21" t="s">
        <v>169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138</v>
      </c>
      <c r="D107" s="16">
        <v>200</v>
      </c>
      <c r="F107" s="21">
        <v>821</v>
      </c>
      <c r="G107" s="21" t="s">
        <v>170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144</v>
      </c>
      <c r="D108" s="17">
        <v>3549.22</v>
      </c>
      <c r="F108" s="21">
        <v>821</v>
      </c>
      <c r="G108" s="21" t="s">
        <v>171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144</v>
      </c>
      <c r="D109" s="16">
        <v>6596.29</v>
      </c>
      <c r="F109" s="21">
        <v>821</v>
      </c>
      <c r="G109" s="21" t="s">
        <v>172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145</v>
      </c>
      <c r="D110" s="17">
        <v>-58922.61</v>
      </c>
      <c r="F110" s="21">
        <v>821</v>
      </c>
      <c r="G110" s="21" t="s">
        <v>173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146</v>
      </c>
      <c r="D111" s="17">
        <v>-34424.199999999997</v>
      </c>
      <c r="F111" s="21">
        <v>821</v>
      </c>
      <c r="G111" s="21" t="s">
        <v>174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147</v>
      </c>
      <c r="D112" s="17">
        <v>-1935175.18</v>
      </c>
      <c r="F112" s="21">
        <v>821</v>
      </c>
      <c r="G112" s="21" t="s">
        <v>175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148</v>
      </c>
      <c r="D113" s="17">
        <v>-316897.07</v>
      </c>
      <c r="F113" s="21">
        <v>825</v>
      </c>
      <c r="G113" s="21" t="s">
        <v>99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149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150</v>
      </c>
      <c r="D115" s="17">
        <v>-20000</v>
      </c>
      <c r="F115" s="21">
        <v>825</v>
      </c>
      <c r="G115" s="21" t="s">
        <v>102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151</v>
      </c>
      <c r="D116" s="17">
        <v>-220.81</v>
      </c>
      <c r="F116" s="21">
        <v>825</v>
      </c>
      <c r="G116" s="21" t="s">
        <v>137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152</v>
      </c>
      <c r="D117" s="17">
        <v>-165770.21</v>
      </c>
      <c r="F117" s="21">
        <v>825</v>
      </c>
      <c r="G117" s="21" t="s">
        <v>139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153</v>
      </c>
      <c r="D118" s="17">
        <v>-350415.95</v>
      </c>
      <c r="F118" s="21">
        <v>825</v>
      </c>
      <c r="G118" s="21" t="s">
        <v>160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154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155</v>
      </c>
      <c r="D120" s="17">
        <v>-324836.61</v>
      </c>
      <c r="F120" s="21">
        <v>832</v>
      </c>
      <c r="G120" s="21" t="s">
        <v>128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156</v>
      </c>
      <c r="D121" s="17">
        <v>-891503</v>
      </c>
      <c r="F121" s="21">
        <v>832</v>
      </c>
      <c r="G121" s="21" t="s">
        <v>176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157</v>
      </c>
      <c r="D122" s="17">
        <v>-746419.55</v>
      </c>
      <c r="F122" s="21">
        <v>832</v>
      </c>
      <c r="G122" s="21" t="s">
        <v>177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158</v>
      </c>
      <c r="D123" s="17">
        <v>-749310.19</v>
      </c>
      <c r="F123" s="21">
        <v>836</v>
      </c>
      <c r="G123" s="21" t="s">
        <v>121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159</v>
      </c>
      <c r="D124" s="17">
        <v>-189903.46</v>
      </c>
      <c r="F124" s="21">
        <v>836</v>
      </c>
      <c r="G124" s="21" t="s">
        <v>136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160</v>
      </c>
      <c r="D125" s="17">
        <v>-286564.93</v>
      </c>
      <c r="F125" s="21">
        <v>836</v>
      </c>
      <c r="G125" s="21" t="s">
        <v>178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161</v>
      </c>
      <c r="D126" s="17">
        <v>-47836.31</v>
      </c>
      <c r="F126" s="21">
        <v>837</v>
      </c>
      <c r="G126" s="21" t="s">
        <v>138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162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163</v>
      </c>
      <c r="D128" s="17">
        <v>-1986625.4300000002</v>
      </c>
      <c r="F128" s="21">
        <v>840</v>
      </c>
      <c r="G128" s="21" t="s">
        <v>138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164</v>
      </c>
      <c r="D129" s="17">
        <v>-695332.38</v>
      </c>
      <c r="F129" s="21">
        <v>840</v>
      </c>
      <c r="G129" s="21" t="s">
        <v>143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165</v>
      </c>
      <c r="D130" s="17">
        <v>-62946.1</v>
      </c>
      <c r="F130" s="21">
        <v>840</v>
      </c>
      <c r="G130" s="21" t="s">
        <v>179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166</v>
      </c>
      <c r="D131" s="17">
        <v>-5488.75</v>
      </c>
      <c r="F131" s="21">
        <v>842</v>
      </c>
      <c r="G131" s="21" t="s">
        <v>118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167</v>
      </c>
      <c r="D132" s="17">
        <v>-16775.189999999999</v>
      </c>
      <c r="F132" s="21">
        <v>842</v>
      </c>
      <c r="G132" s="21" t="s">
        <v>119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168</v>
      </c>
      <c r="D133" s="17">
        <v>-10285683.98</v>
      </c>
      <c r="F133" s="21">
        <v>842</v>
      </c>
      <c r="G133" s="21" t="s">
        <v>138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169</v>
      </c>
      <c r="D134" s="17">
        <v>-1479.41</v>
      </c>
      <c r="F134" s="21">
        <v>842</v>
      </c>
      <c r="G134" s="21" t="s">
        <v>144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170</v>
      </c>
      <c r="D135" s="17">
        <v>-1393.43</v>
      </c>
      <c r="F135" s="21">
        <v>842</v>
      </c>
      <c r="G135" s="21" t="s">
        <v>180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171</v>
      </c>
      <c r="D136" s="17">
        <v>-1140831.3400000001</v>
      </c>
      <c r="F136" s="21" t="s">
        <v>96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172</v>
      </c>
      <c r="D137" s="17">
        <v>-11473.52</v>
      </c>
      <c r="F137" s="22"/>
      <c r="G137" s="22" t="s">
        <v>181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173</v>
      </c>
      <c r="D138" s="17">
        <v>-9569.4599999999991</v>
      </c>
      <c r="F138" s="22"/>
      <c r="G138" s="22" t="s">
        <v>182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174</v>
      </c>
      <c r="D139" s="17">
        <v>-178486.94999999998</v>
      </c>
      <c r="F139" s="22"/>
      <c r="G139" s="22" t="s">
        <v>183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175</v>
      </c>
      <c r="D140" s="17">
        <v>-1110731</v>
      </c>
      <c r="F140" s="22"/>
      <c r="G140" s="22" t="s">
        <v>184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160</v>
      </c>
      <c r="D141" s="17">
        <v>-188790.49</v>
      </c>
      <c r="F141" s="22"/>
      <c r="G141" s="22" t="s">
        <v>185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176</v>
      </c>
      <c r="D142" s="17">
        <v>-214575.32</v>
      </c>
      <c r="F142" s="22"/>
      <c r="G142" s="22" t="s">
        <v>186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176</v>
      </c>
      <c r="D143" s="17">
        <v>-103124.7</v>
      </c>
      <c r="F143" s="22"/>
      <c r="G143" s="22" t="s">
        <v>187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177</v>
      </c>
      <c r="D144" s="17">
        <v>-223082.03</v>
      </c>
      <c r="F144" s="22"/>
      <c r="G144" s="22" t="s">
        <v>188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178</v>
      </c>
      <c r="D145" s="17">
        <v>-3398.34</v>
      </c>
      <c r="F145" s="22"/>
      <c r="G145" s="22" t="s">
        <v>189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179</v>
      </c>
      <c r="D146" s="17">
        <v>-1268250</v>
      </c>
      <c r="F146" s="22"/>
      <c r="G146" s="22" t="s">
        <v>190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179</v>
      </c>
      <c r="D147" s="17">
        <v>-100000</v>
      </c>
      <c r="F147" s="22"/>
      <c r="G147" s="22" t="s">
        <v>191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179</v>
      </c>
      <c r="D148" s="17">
        <v>-300000</v>
      </c>
      <c r="F148" s="22"/>
      <c r="G148" s="22" t="s">
        <v>192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179</v>
      </c>
      <c r="D149" s="17">
        <v>-193643</v>
      </c>
      <c r="F149" s="22"/>
      <c r="G149" s="22" t="s">
        <v>193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179</v>
      </c>
      <c r="D150" s="17">
        <v>-3051.72</v>
      </c>
      <c r="F150" s="22"/>
      <c r="G150" s="22" t="s">
        <v>194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179</v>
      </c>
      <c r="D151" s="17">
        <v>-15195</v>
      </c>
      <c r="F151" s="22"/>
      <c r="G151" s="22" t="s">
        <v>195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179</v>
      </c>
      <c r="D152" s="17">
        <v>-1014381.58</v>
      </c>
      <c r="F152" s="22"/>
      <c r="G152" s="22" t="s">
        <v>196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179</v>
      </c>
      <c r="D153" s="17">
        <v>-13049045.98</v>
      </c>
      <c r="F153" s="22"/>
      <c r="G153" s="22" t="s">
        <v>197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180</v>
      </c>
      <c r="D154" s="17">
        <v>-3549.22</v>
      </c>
      <c r="G154" s="22" t="s">
        <v>198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180</v>
      </c>
      <c r="D155" s="17">
        <v>-6596.29</v>
      </c>
      <c r="G155" s="22" t="s">
        <v>199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199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200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201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201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201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201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201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202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203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204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205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206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207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207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208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209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209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210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211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212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213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214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215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216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217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218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219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220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221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222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223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224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225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226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227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228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229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230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231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232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233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234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235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236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237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93" t="s">
        <v>314</v>
      </c>
      <c r="B1" s="93"/>
      <c r="C1" s="93"/>
      <c r="D1" s="93"/>
      <c r="E1" s="93"/>
      <c r="F1" s="93"/>
      <c r="G1" s="93"/>
      <c r="H1" s="93"/>
      <c r="I1" s="93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298</v>
      </c>
    </row>
    <row r="3" spans="1:9" ht="21.75" hidden="1" customHeight="1" x14ac:dyDescent="0.25">
      <c r="A3" s="94" t="s">
        <v>280</v>
      </c>
      <c r="B3" s="94"/>
      <c r="C3" s="94"/>
      <c r="D3" s="94"/>
      <c r="E3" s="94"/>
      <c r="F3" s="94"/>
      <c r="G3" s="94"/>
      <c r="H3" s="94"/>
      <c r="I3" s="94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241</v>
      </c>
      <c r="I4" s="46" t="s">
        <v>299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279</v>
      </c>
      <c r="H5" s="39" t="s">
        <v>297</v>
      </c>
      <c r="I5" s="46" t="s">
        <v>299</v>
      </c>
    </row>
    <row r="6" spans="1:9" ht="18.75" hidden="1" customHeight="1" x14ac:dyDescent="0.25">
      <c r="A6" s="94" t="s">
        <v>281</v>
      </c>
      <c r="B6" s="94"/>
      <c r="C6" s="94"/>
      <c r="D6" s="94"/>
      <c r="E6" s="94"/>
      <c r="F6" s="94"/>
      <c r="G6" s="94"/>
      <c r="H6" s="94"/>
      <c r="I6" s="94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239</v>
      </c>
      <c r="I7" s="46" t="s">
        <v>299</v>
      </c>
    </row>
    <row r="8" spans="1:9" ht="18.75" hidden="1" customHeight="1" x14ac:dyDescent="0.25">
      <c r="A8" s="94" t="s">
        <v>282</v>
      </c>
      <c r="B8" s="94"/>
      <c r="C8" s="94"/>
      <c r="D8" s="94"/>
      <c r="E8" s="94"/>
      <c r="F8" s="94"/>
      <c r="G8" s="94"/>
      <c r="H8" s="94"/>
      <c r="I8" s="94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273</v>
      </c>
      <c r="I9" s="46" t="s">
        <v>299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258</v>
      </c>
      <c r="I10" s="46" t="s">
        <v>299</v>
      </c>
    </row>
    <row r="11" spans="1:9" ht="18.75" hidden="1" customHeight="1" x14ac:dyDescent="0.25">
      <c r="A11" s="94" t="s">
        <v>283</v>
      </c>
      <c r="B11" s="94"/>
      <c r="C11" s="94"/>
      <c r="D11" s="94"/>
      <c r="E11" s="94"/>
      <c r="F11" s="94"/>
      <c r="G11" s="94"/>
      <c r="H11" s="94"/>
      <c r="I11" s="94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308</v>
      </c>
      <c r="I12" s="46" t="s">
        <v>300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269</v>
      </c>
      <c r="I13" s="46" t="s">
        <v>299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270</v>
      </c>
      <c r="I14" s="46" t="s">
        <v>299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264</v>
      </c>
      <c r="I15" s="46" t="s">
        <v>299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271</v>
      </c>
      <c r="I16" s="46" t="s">
        <v>299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265</v>
      </c>
      <c r="I17" s="46" t="s">
        <v>299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293</v>
      </c>
      <c r="I18" s="46" t="s">
        <v>299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279</v>
      </c>
      <c r="H19" s="26" t="s">
        <v>309</v>
      </c>
      <c r="I19" s="46" t="s">
        <v>299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279</v>
      </c>
      <c r="H20" s="26" t="s">
        <v>268</v>
      </c>
      <c r="I20" s="46" t="s">
        <v>299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279</v>
      </c>
      <c r="H21" s="26" t="s">
        <v>302</v>
      </c>
      <c r="I21" s="46" t="s">
        <v>300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279</v>
      </c>
      <c r="H22" s="26" t="s">
        <v>292</v>
      </c>
      <c r="I22" s="46" t="s">
        <v>299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279</v>
      </c>
      <c r="H23" s="26" t="s">
        <v>259</v>
      </c>
      <c r="I23" s="46" t="s">
        <v>299</v>
      </c>
    </row>
    <row r="24" spans="1:9" ht="24" hidden="1" customHeight="1" x14ac:dyDescent="0.25">
      <c r="A24" s="94" t="s">
        <v>284</v>
      </c>
      <c r="B24" s="94"/>
      <c r="C24" s="94"/>
      <c r="D24" s="94"/>
      <c r="E24" s="94"/>
      <c r="F24" s="94"/>
      <c r="G24" s="94"/>
      <c r="H24" s="94"/>
      <c r="I24" s="94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266</v>
      </c>
      <c r="I25" s="46" t="s">
        <v>299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245</v>
      </c>
      <c r="I26" s="46" t="s">
        <v>299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246</v>
      </c>
      <c r="I27" s="46" t="s">
        <v>299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260</v>
      </c>
      <c r="I28" s="46" t="s">
        <v>299</v>
      </c>
    </row>
    <row r="29" spans="1:9" ht="24" hidden="1" customHeight="1" x14ac:dyDescent="0.25">
      <c r="A29" s="94" t="s">
        <v>285</v>
      </c>
      <c r="B29" s="94"/>
      <c r="C29" s="94"/>
      <c r="D29" s="94"/>
      <c r="E29" s="94"/>
      <c r="F29" s="94"/>
      <c r="G29" s="94"/>
      <c r="H29" s="94"/>
      <c r="I29" s="94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310</v>
      </c>
      <c r="I30" s="46" t="s">
        <v>299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256</v>
      </c>
      <c r="I31" s="46" t="s">
        <v>299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255</v>
      </c>
      <c r="I32" s="46" t="s">
        <v>299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257</v>
      </c>
      <c r="I33" s="46" t="s">
        <v>299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240</v>
      </c>
      <c r="I34" s="46" t="s">
        <v>299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254</v>
      </c>
      <c r="I35" s="46" t="s">
        <v>299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295</v>
      </c>
      <c r="I36" s="46" t="s">
        <v>299</v>
      </c>
    </row>
    <row r="37" spans="1:9" ht="24" hidden="1" customHeight="1" x14ac:dyDescent="0.25">
      <c r="A37" s="94" t="s">
        <v>286</v>
      </c>
      <c r="B37" s="94"/>
      <c r="C37" s="94"/>
      <c r="D37" s="94"/>
      <c r="E37" s="94"/>
      <c r="F37" s="94"/>
      <c r="G37" s="94"/>
      <c r="H37" s="94"/>
      <c r="I37" s="94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249</v>
      </c>
      <c r="I38" s="46" t="s">
        <v>299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296</v>
      </c>
      <c r="I39" s="46" t="s">
        <v>299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261</v>
      </c>
      <c r="I40" s="46" t="s">
        <v>299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267</v>
      </c>
      <c r="I41" s="46" t="s">
        <v>299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252</v>
      </c>
      <c r="I42" s="46" t="s">
        <v>299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250</v>
      </c>
      <c r="I43" s="46" t="s">
        <v>299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278</v>
      </c>
      <c r="I44" s="46" t="s">
        <v>299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276</v>
      </c>
      <c r="I45" s="47" t="s">
        <v>301</v>
      </c>
    </row>
    <row r="46" spans="1:9" ht="24" hidden="1" customHeight="1" x14ac:dyDescent="0.25">
      <c r="A46" s="94" t="s">
        <v>287</v>
      </c>
      <c r="B46" s="94"/>
      <c r="C46" s="94"/>
      <c r="D46" s="94"/>
      <c r="E46" s="94"/>
      <c r="F46" s="94"/>
      <c r="G46" s="94"/>
      <c r="H46" s="94"/>
      <c r="I46" s="94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262</v>
      </c>
      <c r="I47" s="46" t="s">
        <v>299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275</v>
      </c>
      <c r="I48" s="47" t="s">
        <v>301</v>
      </c>
    </row>
    <row r="49" spans="1:9" ht="24" hidden="1" customHeight="1" x14ac:dyDescent="0.25">
      <c r="A49" s="94" t="s">
        <v>288</v>
      </c>
      <c r="B49" s="94"/>
      <c r="C49" s="94"/>
      <c r="D49" s="94"/>
      <c r="E49" s="94"/>
      <c r="F49" s="94"/>
      <c r="G49" s="94"/>
      <c r="H49" s="94"/>
      <c r="I49" s="94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242</v>
      </c>
      <c r="I50" s="46" t="s">
        <v>299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251</v>
      </c>
      <c r="I51" s="46" t="s">
        <v>299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243</v>
      </c>
      <c r="I52" s="46" t="s">
        <v>299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244</v>
      </c>
      <c r="I53" s="46" t="s">
        <v>299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277</v>
      </c>
      <c r="I54" s="46" t="s">
        <v>299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248</v>
      </c>
      <c r="I55" s="46" t="s">
        <v>299</v>
      </c>
    </row>
    <row r="56" spans="1:9" ht="24" hidden="1" customHeight="1" x14ac:dyDescent="0.25">
      <c r="A56" s="94" t="s">
        <v>289</v>
      </c>
      <c r="B56" s="94"/>
      <c r="C56" s="94"/>
      <c r="D56" s="94"/>
      <c r="E56" s="94"/>
      <c r="F56" s="94"/>
      <c r="G56" s="94"/>
      <c r="H56" s="94"/>
      <c r="I56" s="94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238</v>
      </c>
      <c r="I57" s="46" t="s">
        <v>299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304</v>
      </c>
      <c r="I58" s="46" t="s">
        <v>299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272</v>
      </c>
      <c r="I59" s="46" t="s">
        <v>299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294</v>
      </c>
      <c r="I60" s="46" t="s">
        <v>299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303</v>
      </c>
      <c r="I61" s="46" t="s">
        <v>299</v>
      </c>
    </row>
    <row r="62" spans="1:9" ht="24" hidden="1" customHeight="1" x14ac:dyDescent="0.25">
      <c r="A62" s="94" t="s">
        <v>290</v>
      </c>
      <c r="B62" s="94"/>
      <c r="C62" s="94"/>
      <c r="D62" s="94"/>
      <c r="E62" s="94"/>
      <c r="F62" s="94"/>
      <c r="G62" s="94"/>
      <c r="H62" s="94"/>
      <c r="I62" s="94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247</v>
      </c>
      <c r="I63" s="46" t="s">
        <v>299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253</v>
      </c>
      <c r="I64" s="46" t="s">
        <v>299</v>
      </c>
    </row>
    <row r="65" spans="1:9" ht="24" hidden="1" customHeight="1" x14ac:dyDescent="0.25">
      <c r="A65" s="94" t="s">
        <v>291</v>
      </c>
      <c r="B65" s="94"/>
      <c r="C65" s="94"/>
      <c r="D65" s="94"/>
      <c r="E65" s="94"/>
      <c r="F65" s="94"/>
      <c r="G65" s="94"/>
      <c r="H65" s="94"/>
      <c r="I65" s="94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263</v>
      </c>
      <c r="I66" s="46" t="s">
        <v>299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274</v>
      </c>
      <c r="I67" s="46" t="s">
        <v>299</v>
      </c>
    </row>
    <row r="68" spans="1:9" s="57" customFormat="1" ht="26.25" hidden="1" customHeight="1" x14ac:dyDescent="0.25">
      <c r="A68" s="95" t="s">
        <v>315</v>
      </c>
      <c r="B68" s="95"/>
      <c r="C68" s="95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96" t="s">
        <v>316</v>
      </c>
      <c r="B69" s="96"/>
      <c r="C69" s="96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305</v>
      </c>
      <c r="I70" s="50"/>
    </row>
    <row r="71" spans="1:9" ht="23.25" hidden="1" customHeight="1" x14ac:dyDescent="0.25">
      <c r="B71" s="52" t="s">
        <v>311</v>
      </c>
    </row>
    <row r="72" spans="1:9" ht="23.25" hidden="1" customHeight="1" x14ac:dyDescent="0.25">
      <c r="B72" s="53" t="s">
        <v>306</v>
      </c>
    </row>
    <row r="73" spans="1:9" ht="23.25" hidden="1" customHeight="1" x14ac:dyDescent="0.25">
      <c r="B73" s="53" t="s">
        <v>307</v>
      </c>
    </row>
    <row r="74" spans="1:9" ht="23.25" hidden="1" customHeight="1" x14ac:dyDescent="0.25">
      <c r="B74" s="52" t="s">
        <v>312</v>
      </c>
    </row>
    <row r="75" spans="1:9" ht="23.25" hidden="1" customHeight="1" x14ac:dyDescent="0.25">
      <c r="B75" s="53" t="s">
        <v>313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Сидорова</cp:lastModifiedBy>
  <cp:lastPrinted>2020-09-16T09:10:00Z</cp:lastPrinted>
  <dcterms:created xsi:type="dcterms:W3CDTF">2018-12-25T15:55:39Z</dcterms:created>
  <dcterms:modified xsi:type="dcterms:W3CDTF">2020-09-16T14:31:15Z</dcterms:modified>
</cp:coreProperties>
</file>