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J14" i="2" l="1"/>
  <c r="J13" i="2"/>
  <c r="J11" i="2"/>
  <c r="G32" i="2" l="1"/>
  <c r="I33" i="2"/>
  <c r="D40" i="2" l="1"/>
  <c r="E40" i="2"/>
  <c r="F40" i="2"/>
  <c r="G40" i="2"/>
  <c r="I50" i="2" l="1"/>
  <c r="C53" i="2" l="1"/>
  <c r="C51" i="2"/>
  <c r="C48" i="2"/>
  <c r="C43" i="2"/>
  <c r="C40" i="2"/>
  <c r="C34" i="2"/>
  <c r="C32" i="2"/>
  <c r="C28" i="2"/>
  <c r="C22" i="2"/>
  <c r="C18" i="2"/>
  <c r="C16" i="2"/>
  <c r="C7" i="2"/>
  <c r="C57" i="2" l="1"/>
  <c r="G48" i="2"/>
  <c r="D48" i="2"/>
  <c r="D32" i="2" l="1"/>
  <c r="I14" i="2"/>
  <c r="I13" i="2"/>
  <c r="I32" i="2" l="1"/>
  <c r="I20" i="2"/>
  <c r="J20" i="2"/>
  <c r="G18" i="2"/>
  <c r="D18" i="2"/>
  <c r="J52" i="2" l="1"/>
  <c r="I52" i="2"/>
  <c r="J49" i="2"/>
  <c r="I49" i="2"/>
  <c r="G51" i="2" l="1"/>
  <c r="J51" i="2" s="1"/>
  <c r="D51" i="2"/>
  <c r="I51" i="2" l="1"/>
  <c r="I8" i="2"/>
  <c r="J24" i="2"/>
  <c r="I37" i="2" l="1"/>
  <c r="I56" i="2" l="1"/>
  <c r="J55" i="2"/>
  <c r="J54" i="2"/>
  <c r="G53" i="2"/>
  <c r="F53" i="2"/>
  <c r="E53" i="2"/>
  <c r="D53" i="2"/>
  <c r="J50" i="2"/>
  <c r="F48" i="2"/>
  <c r="E48" i="2"/>
  <c r="J48" i="2"/>
  <c r="J47" i="2"/>
  <c r="I47" i="2"/>
  <c r="J46" i="2"/>
  <c r="I46" i="2"/>
  <c r="J45" i="2"/>
  <c r="I45" i="2"/>
  <c r="J44" i="2"/>
  <c r="I44" i="2"/>
  <c r="G43" i="2"/>
  <c r="J43" i="2" s="1"/>
  <c r="F43" i="2"/>
  <c r="E43" i="2"/>
  <c r="D43" i="2"/>
  <c r="I42" i="2"/>
  <c r="J41" i="2"/>
  <c r="I41" i="2"/>
  <c r="J40" i="2"/>
  <c r="J39" i="2"/>
  <c r="I39" i="2"/>
  <c r="J38" i="2"/>
  <c r="I38" i="2"/>
  <c r="J36" i="2"/>
  <c r="I36" i="2"/>
  <c r="J35" i="2"/>
  <c r="I35" i="2"/>
  <c r="G34" i="2"/>
  <c r="J34" i="2" s="1"/>
  <c r="F34" i="2"/>
  <c r="E34" i="2"/>
  <c r="D34" i="2"/>
  <c r="I31" i="2"/>
  <c r="J30" i="2"/>
  <c r="I30" i="2"/>
  <c r="J29" i="2"/>
  <c r="I29" i="2"/>
  <c r="G28" i="2"/>
  <c r="J28" i="2" s="1"/>
  <c r="F28" i="2"/>
  <c r="E28" i="2"/>
  <c r="D28" i="2"/>
  <c r="J27" i="2"/>
  <c r="I27" i="2"/>
  <c r="J26" i="2"/>
  <c r="I26" i="2"/>
  <c r="J25" i="2"/>
  <c r="I25" i="2"/>
  <c r="I24" i="2"/>
  <c r="I23" i="2"/>
  <c r="G22" i="2"/>
  <c r="F22" i="2"/>
  <c r="E22" i="2"/>
  <c r="D22" i="2"/>
  <c r="J21" i="2"/>
  <c r="I21" i="2"/>
  <c r="J19" i="2"/>
  <c r="I19" i="2"/>
  <c r="J18" i="2"/>
  <c r="F18" i="2"/>
  <c r="E18" i="2"/>
  <c r="J17" i="2"/>
  <c r="I17" i="2"/>
  <c r="H16" i="2"/>
  <c r="G16" i="2"/>
  <c r="J16" i="2" s="1"/>
  <c r="F16" i="2"/>
  <c r="E16" i="2"/>
  <c r="D16" i="2"/>
  <c r="J15" i="2"/>
  <c r="I15" i="2"/>
  <c r="J12" i="2"/>
  <c r="I12" i="2"/>
  <c r="I11" i="2"/>
  <c r="J10" i="2"/>
  <c r="I10" i="2"/>
  <c r="J9" i="2"/>
  <c r="I9" i="2"/>
  <c r="J8" i="2"/>
  <c r="G7" i="2"/>
  <c r="F7" i="2"/>
  <c r="E7" i="2"/>
  <c r="D7" i="2"/>
  <c r="D57" i="2" l="1"/>
  <c r="G57" i="2"/>
  <c r="J57" i="2" s="1"/>
  <c r="J53" i="2"/>
  <c r="I54" i="2"/>
  <c r="I53" i="2"/>
  <c r="I48" i="2"/>
  <c r="I43" i="2"/>
  <c r="I22" i="2"/>
  <c r="I18" i="2"/>
  <c r="I34" i="2"/>
  <c r="E57" i="2"/>
  <c r="F57" i="2"/>
  <c r="I7" i="2"/>
  <c r="I16" i="2"/>
  <c r="I28" i="2"/>
  <c r="I40" i="2"/>
  <c r="J7" i="2"/>
  <c r="J22" i="2"/>
  <c r="I57" i="2" l="1"/>
</calcChain>
</file>

<file path=xl/sharedStrings.xml><?xml version="1.0" encoding="utf-8"?>
<sst xmlns="http://schemas.openxmlformats.org/spreadsheetml/2006/main" count="155" uniqueCount="115">
  <si>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</si>
  <si>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</si>
  <si>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</si>
  <si>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</si>
  <si>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</si>
  <si>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</si>
  <si>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</si>
  <si>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</si>
  <si>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</si>
  <si>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</si>
  <si>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</si>
  <si>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</si>
  <si>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</si>
  <si>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</si>
  <si>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</si>
  <si>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</si>
  <si>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</si>
  <si>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</si>
  <si>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</si>
  <si>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</si>
  <si>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</si>
  <si>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</si>
  <si>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</si>
  <si>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</si>
  <si>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</si>
  <si>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</si>
  <si>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</si>
  <si>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</si>
  <si>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</si>
  <si>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</si>
  <si>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</si>
  <si>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</si>
  <si>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</si>
  <si>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</si>
  <si>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</si>
  <si>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</si>
  <si>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</si>
  <si>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</si>
  <si>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</si>
  <si>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</si>
  <si>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</si>
  <si>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</si>
  <si>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</si>
  <si>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</si>
  <si>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</si>
  <si>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</si>
  <si>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</si>
  <si>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</si>
  <si>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</si>
  <si>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</si>
  <si>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</si>
  <si>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</si>
  <si>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</si>
  <si>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</si>
  <si>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</si>
  <si>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</si>
  <si>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</si>
  <si>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</si>
  <si>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</si>
  <si>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</si>
  <si>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</si>
  <si>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</si>
  <si>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</si>
  <si>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</si>
  <si>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</si>
  <si>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</si>
  <si>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</si>
  <si>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</si>
  <si>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</si>
  <si>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</si>
  <si>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</si>
  <si>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</si>
  <si>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</si>
  <si>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</si>
  <si>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</si>
  <si>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</si>
  <si>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</si>
  <si>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</si>
  <si>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</si>
  <si>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</si>
  <si>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</si>
  <si>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</si>
  <si>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</si>
  <si>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</si>
  <si>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</si>
  <si>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</si>
  <si>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</si>
  <si>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</si>
  <si>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</si>
  <si>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</si>
  <si>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</si>
  <si>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</si>
  <si>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</si>
  <si>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</si>
  <si>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</si>
  <si>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</si>
  <si>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</si>
  <si>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</si>
  <si>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</si>
  <si>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</si>
  <si>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</si>
  <si>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</si>
  <si>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</si>
  <si>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Заместитель главы администрации Трубчевского муниципального района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</si>
  <si>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</si>
  <si>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</si>
  <si>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</si>
  <si>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</si>
  <si>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</si>
  <si>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Темп роста 2021 к соответствующему периоду 2020, %</t>
  </si>
  <si>
    <t>Уточненные плановые назначения на 2021 год</t>
  </si>
  <si>
    <t>Сведения об исполнении консолидированного бюджета Трубчевского муниципального района Брянской области   за 9 месяцев 2021 года по расходам в разрезе разделов и подразделов классификации расходов в сравнениис соответствующим периодом 2020 года</t>
  </si>
  <si>
    <t>Кассовое исполнение                                                               за 9 месяцев 2020 года</t>
  </si>
  <si>
    <t>Кассовое исполнение                                                               за 9 месяцев                                                                         2021 года</t>
  </si>
  <si>
    <t>Дополнительное образование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</si>
</sst>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workbookViewId="0">
      <selection activeCell="L12" sqref="L12"/>
    </sheetView>
  </sheetViews>
  <sheetFormatPr defaultRowHeight="15" x14ac:dyDescent="0.25"/>
  <cols>
    <col min="1" max="1" width="47.5703125" customWidth="1"/>
    <col min="2" max="2" width="7.140625" customWidth="1"/>
    <col min="3" max="3" width="15.7109375" customWidth="1"/>
    <col min="4" max="4" width="16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49.5" customHeight="1" x14ac:dyDescent="0.25">
      <c r="A2" s="24" t="s">
        <v>111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23.25" customHeight="1" x14ac:dyDescent="0.25">
      <c r="A3" s="4"/>
      <c r="B3" s="4"/>
      <c r="C3" s="4"/>
      <c r="D3" s="4"/>
      <c r="E3" s="5"/>
      <c r="F3" s="5"/>
      <c r="G3" s="6"/>
      <c r="H3" s="6"/>
      <c r="I3" s="25" t="s">
        <v>0</v>
      </c>
      <c r="J3" s="25"/>
    </row>
    <row r="4" spans="1:10" s="7" customFormat="1" ht="22.5" customHeight="1" x14ac:dyDescent="0.25">
      <c r="A4" s="26" t="s">
        <v>1</v>
      </c>
      <c r="B4" s="26" t="s">
        <v>2</v>
      </c>
      <c r="C4" s="27" t="s">
        <v>112</v>
      </c>
      <c r="D4" s="26" t="s">
        <v>110</v>
      </c>
      <c r="E4" s="27" t="s">
        <v>3</v>
      </c>
      <c r="F4" s="27"/>
      <c r="G4" s="27" t="s">
        <v>113</v>
      </c>
      <c r="H4" s="27"/>
      <c r="I4" s="27" t="s">
        <v>108</v>
      </c>
      <c r="J4" s="28" t="s">
        <v>109</v>
      </c>
    </row>
    <row r="5" spans="1:10" s="7" customFormat="1" ht="15.75" customHeight="1" x14ac:dyDescent="0.25">
      <c r="A5" s="26"/>
      <c r="B5" s="26"/>
      <c r="C5" s="27"/>
      <c r="D5" s="26"/>
      <c r="E5" s="27"/>
      <c r="F5" s="27"/>
      <c r="G5" s="27"/>
      <c r="H5" s="27"/>
      <c r="I5" s="27"/>
      <c r="J5" s="28"/>
    </row>
    <row r="6" spans="1:10" s="7" customFormat="1" ht="30" customHeight="1" x14ac:dyDescent="0.25">
      <c r="A6" s="26"/>
      <c r="B6" s="26"/>
      <c r="C6" s="27"/>
      <c r="D6" s="26"/>
      <c r="E6" s="27"/>
      <c r="F6" s="27"/>
      <c r="G6" s="27"/>
      <c r="H6" s="27"/>
      <c r="I6" s="27"/>
      <c r="J6" s="28"/>
    </row>
    <row r="7" spans="1:10" ht="15.75" x14ac:dyDescent="0.25">
      <c r="A7" s="8" t="s">
        <v>4</v>
      </c>
      <c r="B7" s="9" t="s">
        <v>5</v>
      </c>
      <c r="C7" s="29">
        <f t="shared" ref="C7" si="0">C8+C9+C10+C11+C12+C13+C14+C15</f>
        <v>61754318.879999995</v>
      </c>
      <c r="D7" s="29">
        <f>SUM(D8:D15)</f>
        <v>87770933.75999999</v>
      </c>
      <c r="E7" s="29">
        <f>SUM(E8:E15)</f>
        <v>0</v>
      </c>
      <c r="F7" s="29">
        <f>SUM(F8:F15)</f>
        <v>0</v>
      </c>
      <c r="G7" s="29">
        <f>SUM(G8:G15)</f>
        <v>65650779.689999998</v>
      </c>
      <c r="H7" s="29" t="s">
        <v>6</v>
      </c>
      <c r="I7" s="30">
        <f t="shared" ref="I7:I15" si="1">G7/D7*100</f>
        <v>74.797859470784331</v>
      </c>
      <c r="J7" s="31">
        <f>G7/C7*100</f>
        <v>106.30961668862633</v>
      </c>
    </row>
    <row r="8" spans="1:10" ht="48.75" customHeight="1" x14ac:dyDescent="0.25">
      <c r="A8" s="10" t="s">
        <v>7</v>
      </c>
      <c r="B8" s="19" t="s">
        <v>8</v>
      </c>
      <c r="C8" s="32">
        <v>885024.65</v>
      </c>
      <c r="D8" s="32">
        <v>1176857</v>
      </c>
      <c r="E8" s="32"/>
      <c r="F8" s="32"/>
      <c r="G8" s="32">
        <v>764058.1</v>
      </c>
      <c r="H8" s="33" t="s">
        <v>6</v>
      </c>
      <c r="I8" s="34">
        <f t="shared" si="1"/>
        <v>64.923614338870394</v>
      </c>
      <c r="J8" s="34">
        <f>G8/C8*100</f>
        <v>86.331843977453048</v>
      </c>
    </row>
    <row r="9" spans="1:10" ht="63" x14ac:dyDescent="0.25">
      <c r="A9" s="10" t="s">
        <v>9</v>
      </c>
      <c r="B9" s="19" t="s">
        <v>10</v>
      </c>
      <c r="C9" s="32">
        <v>1603776.89</v>
      </c>
      <c r="D9" s="32">
        <v>2539862.7200000002</v>
      </c>
      <c r="E9" s="32"/>
      <c r="F9" s="32"/>
      <c r="G9" s="32">
        <v>1844726.17</v>
      </c>
      <c r="H9" s="33" t="s">
        <v>6</v>
      </c>
      <c r="I9" s="34">
        <f t="shared" si="1"/>
        <v>72.630940069075862</v>
      </c>
      <c r="J9" s="34">
        <f t="shared" ref="J9:J57" si="2">G9/C9*100</f>
        <v>115.02386532081779</v>
      </c>
    </row>
    <row r="10" spans="1:10" ht="63" customHeight="1" x14ac:dyDescent="0.25">
      <c r="A10" s="10" t="s">
        <v>11</v>
      </c>
      <c r="B10" s="19" t="s">
        <v>12</v>
      </c>
      <c r="C10" s="32">
        <v>27551615.68</v>
      </c>
      <c r="D10" s="32">
        <v>36731809.829999998</v>
      </c>
      <c r="E10" s="32"/>
      <c r="F10" s="32"/>
      <c r="G10" s="32">
        <v>28286250.07</v>
      </c>
      <c r="H10" s="33" t="s">
        <v>6</v>
      </c>
      <c r="I10" s="34">
        <f t="shared" si="1"/>
        <v>77.007504397177158</v>
      </c>
      <c r="J10" s="34">
        <f t="shared" si="2"/>
        <v>102.66639313836421</v>
      </c>
    </row>
    <row r="11" spans="1:10" ht="19.5" customHeight="1" x14ac:dyDescent="0.25">
      <c r="A11" s="10" t="s">
        <v>13</v>
      </c>
      <c r="B11" s="19" t="s">
        <v>14</v>
      </c>
      <c r="C11" s="32">
        <v>13280</v>
      </c>
      <c r="D11" s="32">
        <v>18553</v>
      </c>
      <c r="E11" s="32"/>
      <c r="F11" s="32"/>
      <c r="G11" s="32">
        <v>18553</v>
      </c>
      <c r="H11" s="33" t="s">
        <v>6</v>
      </c>
      <c r="I11" s="34">
        <f t="shared" si="1"/>
        <v>100</v>
      </c>
      <c r="J11" s="34">
        <f t="shared" si="2"/>
        <v>139.70632530120483</v>
      </c>
    </row>
    <row r="12" spans="1:10" ht="42.75" customHeight="1" x14ac:dyDescent="0.25">
      <c r="A12" s="10" t="s">
        <v>15</v>
      </c>
      <c r="B12" s="19" t="s">
        <v>16</v>
      </c>
      <c r="C12" s="32">
        <v>5811998.0999999996</v>
      </c>
      <c r="D12" s="32">
        <v>7472538.9699999997</v>
      </c>
      <c r="E12" s="32"/>
      <c r="F12" s="32"/>
      <c r="G12" s="32">
        <v>5917724.7199999997</v>
      </c>
      <c r="H12" s="33" t="s">
        <v>6</v>
      </c>
      <c r="I12" s="34">
        <f t="shared" si="1"/>
        <v>79.19295896291591</v>
      </c>
      <c r="J12" s="34">
        <f t="shared" si="2"/>
        <v>101.81910967933729</v>
      </c>
    </row>
    <row r="13" spans="1:10" ht="40.5" customHeight="1" x14ac:dyDescent="0.25">
      <c r="A13" s="10" t="s">
        <v>93</v>
      </c>
      <c r="B13" s="19" t="s">
        <v>92</v>
      </c>
      <c r="C13" s="32">
        <v>58600</v>
      </c>
      <c r="D13" s="32">
        <v>89241</v>
      </c>
      <c r="E13" s="32"/>
      <c r="F13" s="32"/>
      <c r="G13" s="32">
        <v>89241</v>
      </c>
      <c r="H13" s="33"/>
      <c r="I13" s="34">
        <f t="shared" si="1"/>
        <v>100</v>
      </c>
      <c r="J13" s="34">
        <f t="shared" si="2"/>
        <v>152.28839590443687</v>
      </c>
    </row>
    <row r="14" spans="1:10" ht="15.75" x14ac:dyDescent="0.25">
      <c r="A14" s="10" t="s">
        <v>17</v>
      </c>
      <c r="B14" s="19" t="s">
        <v>18</v>
      </c>
      <c r="C14" s="32">
        <v>0</v>
      </c>
      <c r="D14" s="32">
        <v>389200</v>
      </c>
      <c r="E14" s="32"/>
      <c r="F14" s="32"/>
      <c r="G14" s="32">
        <v>0</v>
      </c>
      <c r="H14" s="33" t="s">
        <v>6</v>
      </c>
      <c r="I14" s="34">
        <f t="shared" si="1"/>
        <v>0</v>
      </c>
      <c r="J14" s="34" t="e">
        <f t="shared" si="2"/>
        <v>#DIV/0!</v>
      </c>
    </row>
    <row r="15" spans="1:10" ht="15.75" x14ac:dyDescent="0.25">
      <c r="A15" s="10" t="s">
        <v>19</v>
      </c>
      <c r="B15" s="19" t="s">
        <v>20</v>
      </c>
      <c r="C15" s="32">
        <v>25830023.559999999</v>
      </c>
      <c r="D15" s="32">
        <v>39352871.240000002</v>
      </c>
      <c r="E15" s="32"/>
      <c r="F15" s="32"/>
      <c r="G15" s="32">
        <v>28730226.629999999</v>
      </c>
      <c r="H15" s="32" t="s">
        <v>6</v>
      </c>
      <c r="I15" s="34">
        <f t="shared" si="1"/>
        <v>73.006684708680993</v>
      </c>
      <c r="J15" s="34">
        <f t="shared" si="2"/>
        <v>111.22803106727015</v>
      </c>
    </row>
    <row r="16" spans="1:10" ht="15.75" x14ac:dyDescent="0.25">
      <c r="A16" s="8" t="s">
        <v>21</v>
      </c>
      <c r="B16" s="9" t="s">
        <v>22</v>
      </c>
      <c r="C16" s="35">
        <f t="shared" ref="C16" si="3">C17</f>
        <v>879558.75</v>
      </c>
      <c r="D16" s="35">
        <f t="shared" ref="D16:H16" si="4">D17</f>
        <v>1288119</v>
      </c>
      <c r="E16" s="35">
        <f t="shared" si="4"/>
        <v>0</v>
      </c>
      <c r="F16" s="35">
        <f t="shared" si="4"/>
        <v>0</v>
      </c>
      <c r="G16" s="35">
        <f t="shared" si="4"/>
        <v>996279.65</v>
      </c>
      <c r="H16" s="35" t="str">
        <f t="shared" si="4"/>
        <v>-</v>
      </c>
      <c r="I16" s="31">
        <f>G16/D16*100</f>
        <v>77.343758612364226</v>
      </c>
      <c r="J16" s="31">
        <f t="shared" si="2"/>
        <v>113.27039268269459</v>
      </c>
    </row>
    <row r="17" spans="1:10" ht="18" customHeight="1" x14ac:dyDescent="0.25">
      <c r="A17" s="10" t="s">
        <v>23</v>
      </c>
      <c r="B17" s="11" t="s">
        <v>24</v>
      </c>
      <c r="C17" s="32">
        <v>879558.75</v>
      </c>
      <c r="D17" s="32">
        <v>1288119</v>
      </c>
      <c r="E17" s="32"/>
      <c r="F17" s="32"/>
      <c r="G17" s="32">
        <v>996279.65</v>
      </c>
      <c r="H17" s="32" t="s">
        <v>6</v>
      </c>
      <c r="I17" s="34">
        <f t="shared" ref="I17:I57" si="5">G17/D17*100</f>
        <v>77.343758612364226</v>
      </c>
      <c r="J17" s="34">
        <f t="shared" si="2"/>
        <v>113.27039268269459</v>
      </c>
    </row>
    <row r="18" spans="1:10" ht="47.25" x14ac:dyDescent="0.25">
      <c r="A18" s="8" t="s">
        <v>25</v>
      </c>
      <c r="B18" s="9" t="s">
        <v>26</v>
      </c>
      <c r="C18" s="35">
        <f t="shared" ref="C18" si="6">C19+C21</f>
        <v>6939547.7400000002</v>
      </c>
      <c r="D18" s="35">
        <f>D19+D21+D20</f>
        <v>10504843</v>
      </c>
      <c r="E18" s="35">
        <f t="shared" ref="E18:F18" si="7">E19+E21</f>
        <v>0</v>
      </c>
      <c r="F18" s="35">
        <f t="shared" si="7"/>
        <v>0</v>
      </c>
      <c r="G18" s="35">
        <f>G19+G21+G20</f>
        <v>8626239.879999999</v>
      </c>
      <c r="H18" s="35" t="s">
        <v>6</v>
      </c>
      <c r="I18" s="31">
        <f t="shared" si="5"/>
        <v>82.116790131941983</v>
      </c>
      <c r="J18" s="31">
        <f t="shared" si="2"/>
        <v>124.30550524608104</v>
      </c>
    </row>
    <row r="19" spans="1:10" ht="60.75" customHeight="1" x14ac:dyDescent="0.25">
      <c r="A19" s="10" t="s">
        <v>27</v>
      </c>
      <c r="B19" s="19" t="s">
        <v>28</v>
      </c>
      <c r="C19" s="32">
        <v>2176528.7400000002</v>
      </c>
      <c r="D19" s="32">
        <v>3489743</v>
      </c>
      <c r="E19" s="32"/>
      <c r="F19" s="32"/>
      <c r="G19" s="32">
        <v>2481882.5</v>
      </c>
      <c r="H19" s="32" t="s">
        <v>6</v>
      </c>
      <c r="I19" s="34">
        <f t="shared" si="5"/>
        <v>71.119348903343322</v>
      </c>
      <c r="J19" s="34">
        <f t="shared" si="2"/>
        <v>114.02939250873388</v>
      </c>
    </row>
    <row r="20" spans="1:10" ht="47.25" hidden="1" customHeight="1" x14ac:dyDescent="0.25">
      <c r="A20" s="10" t="s">
        <v>105</v>
      </c>
      <c r="B20" s="19" t="s">
        <v>104</v>
      </c>
      <c r="C20" s="32">
        <v>0</v>
      </c>
      <c r="D20" s="32"/>
      <c r="E20" s="32"/>
      <c r="F20" s="32"/>
      <c r="G20" s="32">
        <v>0</v>
      </c>
      <c r="H20" s="32"/>
      <c r="I20" s="34" t="e">
        <f t="shared" si="5"/>
        <v>#DIV/0!</v>
      </c>
      <c r="J20" s="34" t="e">
        <f t="shared" si="2"/>
        <v>#DIV/0!</v>
      </c>
    </row>
    <row r="21" spans="1:10" ht="15.75" x14ac:dyDescent="0.25">
      <c r="A21" s="10" t="s">
        <v>29</v>
      </c>
      <c r="B21" s="11" t="s">
        <v>30</v>
      </c>
      <c r="C21" s="32">
        <v>4763019</v>
      </c>
      <c r="D21" s="32">
        <v>7015100</v>
      </c>
      <c r="E21" s="32"/>
      <c r="F21" s="32"/>
      <c r="G21" s="32">
        <v>6144357.3799999999</v>
      </c>
      <c r="H21" s="32" t="s">
        <v>6</v>
      </c>
      <c r="I21" s="34">
        <f t="shared" si="5"/>
        <v>87.587595044974407</v>
      </c>
      <c r="J21" s="34">
        <f t="shared" si="2"/>
        <v>129.00131996114229</v>
      </c>
    </row>
    <row r="22" spans="1:10" ht="15.75" x14ac:dyDescent="0.25">
      <c r="A22" s="8" t="s">
        <v>31</v>
      </c>
      <c r="B22" s="9" t="s">
        <v>32</v>
      </c>
      <c r="C22" s="35">
        <f t="shared" ref="C22" si="8">C23+C24+C25+C26+C27</f>
        <v>41605614.010000005</v>
      </c>
      <c r="D22" s="35">
        <f>SUM(D23:D27)</f>
        <v>65054274.960000001</v>
      </c>
      <c r="E22" s="35">
        <f>SUM(E23:E27)</f>
        <v>0</v>
      </c>
      <c r="F22" s="35">
        <f>SUM(F23:F27)</f>
        <v>0</v>
      </c>
      <c r="G22" s="35">
        <f>SUM(G23:G27)</f>
        <v>35076286.520000003</v>
      </c>
      <c r="H22" s="35" t="s">
        <v>6</v>
      </c>
      <c r="I22" s="31">
        <f t="shared" si="5"/>
        <v>53.918495812254307</v>
      </c>
      <c r="J22" s="31">
        <f t="shared" si="2"/>
        <v>84.306619081668487</v>
      </c>
    </row>
    <row r="23" spans="1:10" ht="15.75" x14ac:dyDescent="0.25">
      <c r="A23" s="10" t="s">
        <v>33</v>
      </c>
      <c r="B23" s="11" t="s">
        <v>34</v>
      </c>
      <c r="C23" s="32">
        <v>78555.3</v>
      </c>
      <c r="D23" s="32">
        <v>148644.32999999999</v>
      </c>
      <c r="E23" s="32"/>
      <c r="F23" s="32"/>
      <c r="G23" s="32">
        <v>101640.07</v>
      </c>
      <c r="H23" s="32" t="s">
        <v>6</v>
      </c>
      <c r="I23" s="34">
        <f t="shared" si="5"/>
        <v>68.378033659272447</v>
      </c>
      <c r="J23" s="34">
        <v>0</v>
      </c>
    </row>
    <row r="24" spans="1:10" ht="15.75" x14ac:dyDescent="0.25">
      <c r="A24" s="10" t="s">
        <v>35</v>
      </c>
      <c r="B24" s="11" t="s">
        <v>36</v>
      </c>
      <c r="C24" s="32">
        <v>167040</v>
      </c>
      <c r="D24" s="32">
        <v>168000</v>
      </c>
      <c r="E24" s="32"/>
      <c r="F24" s="32"/>
      <c r="G24" s="32">
        <v>167040</v>
      </c>
      <c r="H24" s="32" t="s">
        <v>6</v>
      </c>
      <c r="I24" s="34">
        <f t="shared" si="5"/>
        <v>99.428571428571431</v>
      </c>
      <c r="J24" s="34">
        <f t="shared" si="2"/>
        <v>100</v>
      </c>
    </row>
    <row r="25" spans="1:10" ht="15.75" x14ac:dyDescent="0.25">
      <c r="A25" s="10" t="s">
        <v>37</v>
      </c>
      <c r="B25" s="11" t="s">
        <v>38</v>
      </c>
      <c r="C25" s="32">
        <v>2936566.69</v>
      </c>
      <c r="D25" s="32">
        <v>4815000</v>
      </c>
      <c r="E25" s="32"/>
      <c r="F25" s="32"/>
      <c r="G25" s="32">
        <v>3238333.36</v>
      </c>
      <c r="H25" s="32" t="s">
        <v>6</v>
      </c>
      <c r="I25" s="34">
        <f t="shared" si="5"/>
        <v>67.255106126687437</v>
      </c>
      <c r="J25" s="34">
        <f t="shared" si="2"/>
        <v>110.27617288678024</v>
      </c>
    </row>
    <row r="26" spans="1:10" ht="15.75" x14ac:dyDescent="0.25">
      <c r="A26" s="10" t="s">
        <v>39</v>
      </c>
      <c r="B26" s="11" t="s">
        <v>40</v>
      </c>
      <c r="C26" s="32">
        <v>38218020.68</v>
      </c>
      <c r="D26" s="32">
        <v>57716134.200000003</v>
      </c>
      <c r="E26" s="32"/>
      <c r="F26" s="32"/>
      <c r="G26" s="32">
        <v>30750159.16</v>
      </c>
      <c r="H26" s="32" t="s">
        <v>6</v>
      </c>
      <c r="I26" s="34">
        <f t="shared" si="5"/>
        <v>53.278272334462763</v>
      </c>
      <c r="J26" s="34">
        <f t="shared" si="2"/>
        <v>80.459842275641364</v>
      </c>
    </row>
    <row r="27" spans="1:10" ht="31.5" x14ac:dyDescent="0.25">
      <c r="A27" s="10" t="s">
        <v>41</v>
      </c>
      <c r="B27" s="19" t="s">
        <v>42</v>
      </c>
      <c r="C27" s="32">
        <v>205431.34</v>
      </c>
      <c r="D27" s="32">
        <v>2206496.4300000002</v>
      </c>
      <c r="E27" s="32"/>
      <c r="F27" s="32"/>
      <c r="G27" s="32">
        <v>819113.93</v>
      </c>
      <c r="H27" s="32" t="s">
        <v>6</v>
      </c>
      <c r="I27" s="34">
        <f t="shared" si="5"/>
        <v>37.122830513711733</v>
      </c>
      <c r="J27" s="34">
        <f t="shared" si="2"/>
        <v>398.72880642262277</v>
      </c>
    </row>
    <row r="28" spans="1:10" ht="31.5" x14ac:dyDescent="0.25">
      <c r="A28" s="8" t="s">
        <v>43</v>
      </c>
      <c r="B28" s="20" t="s">
        <v>44</v>
      </c>
      <c r="C28" s="35">
        <f t="shared" ref="C28" si="9">C29+C30+C31</f>
        <v>25049761.259999998</v>
      </c>
      <c r="D28" s="35">
        <f>D29+D30+D31</f>
        <v>50799102.950000003</v>
      </c>
      <c r="E28" s="35">
        <f>E29+E30+E31</f>
        <v>0</v>
      </c>
      <c r="F28" s="35">
        <f>F29+F30+F31</f>
        <v>0</v>
      </c>
      <c r="G28" s="35">
        <f>G29+G30+G31</f>
        <v>31323285.32</v>
      </c>
      <c r="H28" s="35" t="s">
        <v>6</v>
      </c>
      <c r="I28" s="31">
        <f t="shared" si="5"/>
        <v>61.661099312778312</v>
      </c>
      <c r="J28" s="31">
        <f t="shared" si="2"/>
        <v>125.04424690872284</v>
      </c>
    </row>
    <row r="29" spans="1:10" ht="15.75" x14ac:dyDescent="0.25">
      <c r="A29" s="10" t="s">
        <v>45</v>
      </c>
      <c r="B29" s="11" t="s">
        <v>46</v>
      </c>
      <c r="C29" s="32">
        <v>9554313.7899999991</v>
      </c>
      <c r="D29" s="32">
        <v>17705077.920000002</v>
      </c>
      <c r="E29" s="32"/>
      <c r="F29" s="32"/>
      <c r="G29" s="32">
        <v>9182296.3000000007</v>
      </c>
      <c r="H29" s="32" t="s">
        <v>6</v>
      </c>
      <c r="I29" s="34">
        <f t="shared" si="5"/>
        <v>51.862501489629139</v>
      </c>
      <c r="J29" s="34">
        <f t="shared" si="2"/>
        <v>96.10628771278823</v>
      </c>
    </row>
    <row r="30" spans="1:10" ht="15.75" x14ac:dyDescent="0.25">
      <c r="A30" s="10" t="s">
        <v>47</v>
      </c>
      <c r="B30" s="11" t="s">
        <v>48</v>
      </c>
      <c r="C30" s="32">
        <v>1476047.78</v>
      </c>
      <c r="D30" s="32">
        <v>3366922.75</v>
      </c>
      <c r="E30" s="32"/>
      <c r="F30" s="32"/>
      <c r="G30" s="32">
        <v>1331400.3400000001</v>
      </c>
      <c r="H30" s="32" t="s">
        <v>6</v>
      </c>
      <c r="I30" s="34">
        <f t="shared" si="5"/>
        <v>39.543536898789853</v>
      </c>
      <c r="J30" s="34">
        <f t="shared" si="2"/>
        <v>90.200355167364577</v>
      </c>
    </row>
    <row r="31" spans="1:10" ht="15.75" x14ac:dyDescent="0.25">
      <c r="A31" s="10" t="s">
        <v>49</v>
      </c>
      <c r="B31" s="11" t="s">
        <v>50</v>
      </c>
      <c r="C31" s="32">
        <v>14019399.689999999</v>
      </c>
      <c r="D31" s="32">
        <v>29727102.280000001</v>
      </c>
      <c r="E31" s="32"/>
      <c r="F31" s="32"/>
      <c r="G31" s="32">
        <v>20809588.68</v>
      </c>
      <c r="H31" s="32" t="s">
        <v>6</v>
      </c>
      <c r="I31" s="34">
        <f t="shared" si="5"/>
        <v>70.002075829639182</v>
      </c>
      <c r="J31" s="34">
        <v>0</v>
      </c>
    </row>
    <row r="32" spans="1:10" ht="15.75" x14ac:dyDescent="0.25">
      <c r="A32" s="8" t="s">
        <v>106</v>
      </c>
      <c r="B32" s="11"/>
      <c r="C32" s="35">
        <f t="shared" ref="C32" si="10">C33</f>
        <v>6060.9</v>
      </c>
      <c r="D32" s="32">
        <f>D33</f>
        <v>7000</v>
      </c>
      <c r="E32" s="32"/>
      <c r="F32" s="32"/>
      <c r="G32" s="32">
        <f>G33</f>
        <v>4092.14</v>
      </c>
      <c r="H32" s="32"/>
      <c r="I32" s="34">
        <f t="shared" si="5"/>
        <v>58.459142857142851</v>
      </c>
      <c r="J32" s="34">
        <v>0</v>
      </c>
    </row>
    <row r="33" spans="1:10" ht="31.5" x14ac:dyDescent="0.25">
      <c r="A33" s="10" t="s">
        <v>107</v>
      </c>
      <c r="B33" s="11"/>
      <c r="C33" s="32">
        <v>6060.9</v>
      </c>
      <c r="D33" s="32">
        <v>7000</v>
      </c>
      <c r="E33" s="32"/>
      <c r="F33" s="32"/>
      <c r="G33" s="32">
        <v>4092.14</v>
      </c>
      <c r="H33" s="32"/>
      <c r="I33" s="34">
        <f t="shared" ref="I33" si="11">G33/D33*100</f>
        <v>58.459142857142851</v>
      </c>
      <c r="J33" s="34">
        <v>0</v>
      </c>
    </row>
    <row r="34" spans="1:10" ht="15.75" x14ac:dyDescent="0.25">
      <c r="A34" s="8" t="s">
        <v>51</v>
      </c>
      <c r="B34" s="9" t="s">
        <v>52</v>
      </c>
      <c r="C34" s="35">
        <f t="shared" ref="C34" si="12">C35+C36+C37+C38+C39</f>
        <v>214149415.87</v>
      </c>
      <c r="D34" s="35">
        <f>SUM(D35:D39)</f>
        <v>336426655.33999997</v>
      </c>
      <c r="E34" s="35">
        <f>SUM(E35:E39)</f>
        <v>0</v>
      </c>
      <c r="F34" s="35">
        <f>SUM(F35:F39)</f>
        <v>0</v>
      </c>
      <c r="G34" s="35">
        <f>SUM(G35:G39)</f>
        <v>217970845.42999998</v>
      </c>
      <c r="H34" s="35" t="s">
        <v>6</v>
      </c>
      <c r="I34" s="31">
        <f t="shared" si="5"/>
        <v>64.790004587987823</v>
      </c>
      <c r="J34" s="31">
        <f t="shared" si="2"/>
        <v>101.78446882260926</v>
      </c>
    </row>
    <row r="35" spans="1:10" ht="15.75" x14ac:dyDescent="0.25">
      <c r="A35" s="10" t="s">
        <v>53</v>
      </c>
      <c r="B35" s="11" t="s">
        <v>54</v>
      </c>
      <c r="C35" s="32">
        <v>49220264.420000002</v>
      </c>
      <c r="D35" s="32">
        <v>87494986.930000007</v>
      </c>
      <c r="E35" s="32"/>
      <c r="F35" s="32"/>
      <c r="G35" s="32">
        <v>53393516.289999999</v>
      </c>
      <c r="H35" s="32" t="s">
        <v>6</v>
      </c>
      <c r="I35" s="34">
        <f t="shared" si="5"/>
        <v>61.02465771292389</v>
      </c>
      <c r="J35" s="34">
        <f t="shared" si="2"/>
        <v>108.47872704297023</v>
      </c>
    </row>
    <row r="36" spans="1:10" ht="15.75" x14ac:dyDescent="0.25">
      <c r="A36" s="10" t="s">
        <v>55</v>
      </c>
      <c r="B36" s="11" t="s">
        <v>56</v>
      </c>
      <c r="C36" s="32">
        <v>110970839.36</v>
      </c>
      <c r="D36" s="32">
        <v>200893580.34</v>
      </c>
      <c r="E36" s="32"/>
      <c r="F36" s="32"/>
      <c r="G36" s="32">
        <v>126971925.59999999</v>
      </c>
      <c r="H36" s="32" t="s">
        <v>6</v>
      </c>
      <c r="I36" s="34">
        <f t="shared" si="5"/>
        <v>63.203575437855122</v>
      </c>
      <c r="J36" s="34">
        <f t="shared" si="2"/>
        <v>114.41918104997922</v>
      </c>
    </row>
    <row r="37" spans="1:10" ht="15.75" x14ac:dyDescent="0.25">
      <c r="A37" s="10" t="s">
        <v>114</v>
      </c>
      <c r="B37" s="11" t="s">
        <v>91</v>
      </c>
      <c r="C37" s="32">
        <v>40141108.130000003</v>
      </c>
      <c r="D37" s="32">
        <v>31293088.07</v>
      </c>
      <c r="E37" s="32"/>
      <c r="F37" s="32"/>
      <c r="G37" s="32">
        <v>23544139.039999999</v>
      </c>
      <c r="H37" s="32"/>
      <c r="I37" s="34">
        <f t="shared" si="5"/>
        <v>75.237506082281641</v>
      </c>
      <c r="J37" s="34">
        <v>0</v>
      </c>
    </row>
    <row r="38" spans="1:10" ht="15.75" x14ac:dyDescent="0.25">
      <c r="A38" s="10" t="s">
        <v>57</v>
      </c>
      <c r="B38" s="11" t="s">
        <v>58</v>
      </c>
      <c r="C38" s="32">
        <v>32831</v>
      </c>
      <c r="D38" s="32">
        <v>25000</v>
      </c>
      <c r="E38" s="32"/>
      <c r="F38" s="32"/>
      <c r="G38" s="32">
        <v>25000</v>
      </c>
      <c r="H38" s="32" t="s">
        <v>6</v>
      </c>
      <c r="I38" s="34">
        <f t="shared" si="5"/>
        <v>100</v>
      </c>
      <c r="J38" s="34">
        <f t="shared" si="2"/>
        <v>76.147543480247322</v>
      </c>
    </row>
    <row r="39" spans="1:10" ht="15.75" x14ac:dyDescent="0.25">
      <c r="A39" s="10" t="s">
        <v>59</v>
      </c>
      <c r="B39" s="11" t="s">
        <v>60</v>
      </c>
      <c r="C39" s="32">
        <v>13784372.960000001</v>
      </c>
      <c r="D39" s="32">
        <v>16720000</v>
      </c>
      <c r="E39" s="32"/>
      <c r="F39" s="32"/>
      <c r="G39" s="32">
        <v>14036264.5</v>
      </c>
      <c r="H39" s="32" t="s">
        <v>6</v>
      </c>
      <c r="I39" s="34">
        <f t="shared" si="5"/>
        <v>83.948950358851675</v>
      </c>
      <c r="J39" s="34">
        <f t="shared" si="2"/>
        <v>101.82737031804746</v>
      </c>
    </row>
    <row r="40" spans="1:10" s="21" customFormat="1" ht="15.75" x14ac:dyDescent="0.25">
      <c r="A40" s="8" t="s">
        <v>61</v>
      </c>
      <c r="B40" s="9" t="s">
        <v>62</v>
      </c>
      <c r="C40" s="35">
        <f t="shared" ref="C40" si="13">C41</f>
        <v>32787657.870000001</v>
      </c>
      <c r="D40" s="35">
        <f>D41+D42</f>
        <v>51551727</v>
      </c>
      <c r="E40" s="35">
        <f>E41+E42</f>
        <v>0</v>
      </c>
      <c r="F40" s="35">
        <f>F41+F42</f>
        <v>0</v>
      </c>
      <c r="G40" s="35">
        <f>G41+G42</f>
        <v>39716298.420000002</v>
      </c>
      <c r="H40" s="35" t="s">
        <v>6</v>
      </c>
      <c r="I40" s="31">
        <f t="shared" si="5"/>
        <v>77.041644831801662</v>
      </c>
      <c r="J40" s="31">
        <f t="shared" si="2"/>
        <v>121.13185570458072</v>
      </c>
    </row>
    <row r="41" spans="1:10" s="21" customFormat="1" ht="15.75" x14ac:dyDescent="0.25">
      <c r="A41" s="10" t="s">
        <v>63</v>
      </c>
      <c r="B41" s="11" t="s">
        <v>64</v>
      </c>
      <c r="C41" s="32">
        <v>32787657.870000001</v>
      </c>
      <c r="D41" s="32">
        <v>51551727</v>
      </c>
      <c r="E41" s="32"/>
      <c r="F41" s="32"/>
      <c r="G41" s="32">
        <v>39716298.420000002</v>
      </c>
      <c r="H41" s="32" t="s">
        <v>6</v>
      </c>
      <c r="I41" s="34">
        <f t="shared" si="5"/>
        <v>77.041644831801662</v>
      </c>
      <c r="J41" s="34">
        <f t="shared" si="2"/>
        <v>121.13185570458072</v>
      </c>
    </row>
    <row r="42" spans="1:10" ht="16.5" hidden="1" customHeight="1" x14ac:dyDescent="0.25">
      <c r="A42" s="10" t="s">
        <v>65</v>
      </c>
      <c r="B42" s="11" t="s">
        <v>66</v>
      </c>
      <c r="C42" s="32"/>
      <c r="D42" s="32"/>
      <c r="E42" s="32"/>
      <c r="F42" s="32"/>
      <c r="G42" s="32"/>
      <c r="H42" s="32" t="s">
        <v>6</v>
      </c>
      <c r="I42" s="34" t="e">
        <f t="shared" si="5"/>
        <v>#DIV/0!</v>
      </c>
      <c r="J42" s="34"/>
    </row>
    <row r="43" spans="1:10" ht="15.75" x14ac:dyDescent="0.25">
      <c r="A43" s="8" t="s">
        <v>67</v>
      </c>
      <c r="B43" s="9" t="s">
        <v>68</v>
      </c>
      <c r="C43" s="35">
        <f t="shared" ref="C43" si="14">C44+C45+C46+C47</f>
        <v>13306502.600000001</v>
      </c>
      <c r="D43" s="35">
        <f>SUM(D44:D47)</f>
        <v>30127464.359999999</v>
      </c>
      <c r="E43" s="35">
        <f>SUM(E44:E47)</f>
        <v>0</v>
      </c>
      <c r="F43" s="35">
        <f>SUM(F44:F47)</f>
        <v>0</v>
      </c>
      <c r="G43" s="35">
        <f>SUM(G44:G47)</f>
        <v>15323073.760000002</v>
      </c>
      <c r="H43" s="35" t="s">
        <v>6</v>
      </c>
      <c r="I43" s="31">
        <f t="shared" si="5"/>
        <v>50.860814494379845</v>
      </c>
      <c r="J43" s="31">
        <f t="shared" si="2"/>
        <v>115.15477973904278</v>
      </c>
    </row>
    <row r="44" spans="1:10" ht="15.75" x14ac:dyDescent="0.25">
      <c r="A44" s="10" t="s">
        <v>69</v>
      </c>
      <c r="B44" s="11" t="s">
        <v>70</v>
      </c>
      <c r="C44" s="32">
        <v>4914240.24</v>
      </c>
      <c r="D44" s="32">
        <v>7528283.2000000002</v>
      </c>
      <c r="E44" s="32"/>
      <c r="F44" s="32"/>
      <c r="G44" s="32">
        <v>5623030.4900000002</v>
      </c>
      <c r="H44" s="32" t="s">
        <v>6</v>
      </c>
      <c r="I44" s="34">
        <f t="shared" si="5"/>
        <v>74.692069102820142</v>
      </c>
      <c r="J44" s="34">
        <f t="shared" si="2"/>
        <v>114.42319087761976</v>
      </c>
    </row>
    <row r="45" spans="1:10" ht="15.75" x14ac:dyDescent="0.25">
      <c r="A45" s="10" t="s">
        <v>71</v>
      </c>
      <c r="B45" s="11" t="s">
        <v>72</v>
      </c>
      <c r="C45" s="32">
        <v>70800</v>
      </c>
      <c r="D45" s="32">
        <v>14400</v>
      </c>
      <c r="E45" s="32"/>
      <c r="F45" s="32"/>
      <c r="G45" s="32">
        <v>9800</v>
      </c>
      <c r="H45" s="32" t="s">
        <v>6</v>
      </c>
      <c r="I45" s="34">
        <f t="shared" si="5"/>
        <v>68.055555555555557</v>
      </c>
      <c r="J45" s="34">
        <f t="shared" si="2"/>
        <v>13.841807909604519</v>
      </c>
    </row>
    <row r="46" spans="1:10" ht="15.75" x14ac:dyDescent="0.25">
      <c r="A46" s="10" t="s">
        <v>73</v>
      </c>
      <c r="B46" s="11" t="s">
        <v>74</v>
      </c>
      <c r="C46" s="32">
        <v>7183854.79</v>
      </c>
      <c r="D46" s="32">
        <v>19872057.16</v>
      </c>
      <c r="E46" s="32"/>
      <c r="F46" s="32"/>
      <c r="G46" s="32">
        <v>8374548.5599999996</v>
      </c>
      <c r="H46" s="32" t="s">
        <v>6</v>
      </c>
      <c r="I46" s="34">
        <f t="shared" si="5"/>
        <v>42.142333290269178</v>
      </c>
      <c r="J46" s="34">
        <f t="shared" si="2"/>
        <v>116.57458014960795</v>
      </c>
    </row>
    <row r="47" spans="1:10" ht="31.5" x14ac:dyDescent="0.25">
      <c r="A47" s="10" t="s">
        <v>75</v>
      </c>
      <c r="B47" s="19" t="s">
        <v>76</v>
      </c>
      <c r="C47" s="32">
        <v>1137607.57</v>
      </c>
      <c r="D47" s="32">
        <v>2712724</v>
      </c>
      <c r="E47" s="32"/>
      <c r="F47" s="32"/>
      <c r="G47" s="32">
        <v>1315694.71</v>
      </c>
      <c r="H47" s="32" t="s">
        <v>6</v>
      </c>
      <c r="I47" s="34">
        <f t="shared" si="5"/>
        <v>48.500868868340454</v>
      </c>
      <c r="J47" s="34">
        <f t="shared" si="2"/>
        <v>115.65453190505754</v>
      </c>
    </row>
    <row r="48" spans="1:10" ht="15.75" x14ac:dyDescent="0.25">
      <c r="A48" s="8" t="s">
        <v>77</v>
      </c>
      <c r="B48" s="9" t="s">
        <v>78</v>
      </c>
      <c r="C48" s="35">
        <f t="shared" ref="C48" si="15">C49</f>
        <v>8564401.0700000003</v>
      </c>
      <c r="D48" s="35">
        <f>SUM(D49:D49:D50)</f>
        <v>40574930.100000001</v>
      </c>
      <c r="E48" s="35">
        <f>SUM(E50:E50)</f>
        <v>0</v>
      </c>
      <c r="F48" s="35">
        <f>SUM(F50:F50)</f>
        <v>0</v>
      </c>
      <c r="G48" s="35">
        <f>SUM(G49:G49:G50)</f>
        <v>35483027.200000003</v>
      </c>
      <c r="H48" s="35" t="s">
        <v>6</v>
      </c>
      <c r="I48" s="31">
        <f t="shared" si="5"/>
        <v>87.450618183566505</v>
      </c>
      <c r="J48" s="31">
        <f t="shared" si="2"/>
        <v>414.30833177923557</v>
      </c>
    </row>
    <row r="49" spans="1:10" ht="13.5" customHeight="1" x14ac:dyDescent="0.25">
      <c r="A49" s="10" t="s">
        <v>95</v>
      </c>
      <c r="B49" s="9" t="s">
        <v>94</v>
      </c>
      <c r="C49" s="32">
        <v>8564401.0700000003</v>
      </c>
      <c r="D49" s="32">
        <v>15067327.1</v>
      </c>
      <c r="E49" s="32"/>
      <c r="F49" s="32"/>
      <c r="G49" s="32">
        <v>10742167.57</v>
      </c>
      <c r="H49" s="35"/>
      <c r="I49" s="34">
        <f t="shared" ref="I49:I50" si="16">G49/D49*100</f>
        <v>71.294447241408861</v>
      </c>
      <c r="J49" s="34">
        <f t="shared" ref="J49" si="17">G49/C49*100</f>
        <v>125.42812372050672</v>
      </c>
    </row>
    <row r="50" spans="1:10" ht="22.5" customHeight="1" x14ac:dyDescent="0.25">
      <c r="A50" s="10" t="s">
        <v>79</v>
      </c>
      <c r="B50" s="11" t="s">
        <v>80</v>
      </c>
      <c r="C50" s="32"/>
      <c r="D50" s="32">
        <v>25507603</v>
      </c>
      <c r="E50" s="32"/>
      <c r="F50" s="32"/>
      <c r="G50" s="32">
        <v>24740859.629999999</v>
      </c>
      <c r="H50" s="32" t="s">
        <v>6</v>
      </c>
      <c r="I50" s="34">
        <f t="shared" si="16"/>
        <v>96.994059496692017</v>
      </c>
      <c r="J50" s="34" t="e">
        <f t="shared" si="2"/>
        <v>#DIV/0!</v>
      </c>
    </row>
    <row r="51" spans="1:10" ht="33.75" customHeight="1" x14ac:dyDescent="0.25">
      <c r="A51" s="8" t="s">
        <v>96</v>
      </c>
      <c r="B51" s="20" t="s">
        <v>97</v>
      </c>
      <c r="C51" s="35">
        <f t="shared" ref="C51" si="18">C52</f>
        <v>286197.64</v>
      </c>
      <c r="D51" s="35">
        <f>SUM(D52:D52)</f>
        <v>275573.90999999997</v>
      </c>
      <c r="E51" s="32"/>
      <c r="F51" s="32"/>
      <c r="G51" s="35">
        <f>SUM(G52:G52)</f>
        <v>198836.17</v>
      </c>
      <c r="H51" s="32"/>
      <c r="I51" s="34">
        <f t="shared" ref="I51:I52" si="19">G51/D51*100</f>
        <v>72.153481438065029</v>
      </c>
      <c r="J51" s="34">
        <f t="shared" si="2"/>
        <v>69.47512565093129</v>
      </c>
    </row>
    <row r="52" spans="1:10" ht="28.5" customHeight="1" x14ac:dyDescent="0.25">
      <c r="A52" s="10" t="s">
        <v>98</v>
      </c>
      <c r="B52" s="19" t="s">
        <v>99</v>
      </c>
      <c r="C52" s="32">
        <v>286197.64</v>
      </c>
      <c r="D52" s="32">
        <v>275573.90999999997</v>
      </c>
      <c r="E52" s="32"/>
      <c r="F52" s="32"/>
      <c r="G52" s="32">
        <v>198836.17</v>
      </c>
      <c r="H52" s="32"/>
      <c r="I52" s="34">
        <f t="shared" si="19"/>
        <v>72.153481438065029</v>
      </c>
      <c r="J52" s="34">
        <f t="shared" si="2"/>
        <v>69.47512565093129</v>
      </c>
    </row>
    <row r="53" spans="1:10" ht="0.75" customHeight="1" x14ac:dyDescent="0.25">
      <c r="A53" s="8" t="s">
        <v>81</v>
      </c>
      <c r="B53" s="20" t="s">
        <v>82</v>
      </c>
      <c r="C53" s="35">
        <f>C54+C55+C56</f>
        <v>0</v>
      </c>
      <c r="D53" s="35">
        <f>D54+D55+D56</f>
        <v>0</v>
      </c>
      <c r="E53" s="35">
        <f>E54+E55+E56</f>
        <v>0</v>
      </c>
      <c r="F53" s="35">
        <f>F54+F55+F56</f>
        <v>0</v>
      </c>
      <c r="G53" s="35">
        <f>G54+G55+G56</f>
        <v>0</v>
      </c>
      <c r="H53" s="35" t="s">
        <v>6</v>
      </c>
      <c r="I53" s="31" t="e">
        <f t="shared" si="5"/>
        <v>#DIV/0!</v>
      </c>
      <c r="J53" s="31" t="e">
        <f t="shared" si="2"/>
        <v>#DIV/0!</v>
      </c>
    </row>
    <row r="54" spans="1:10" ht="45" hidden="1" customHeight="1" x14ac:dyDescent="0.25">
      <c r="A54" s="10" t="s">
        <v>83</v>
      </c>
      <c r="B54" s="19" t="s">
        <v>84</v>
      </c>
      <c r="C54" s="32"/>
      <c r="D54" s="32"/>
      <c r="E54" s="32"/>
      <c r="F54" s="32"/>
      <c r="G54" s="32"/>
      <c r="H54" s="32" t="s">
        <v>6</v>
      </c>
      <c r="I54" s="34">
        <f>G53</f>
        <v>0</v>
      </c>
      <c r="J54" s="34" t="e">
        <f t="shared" si="2"/>
        <v>#DIV/0!</v>
      </c>
    </row>
    <row r="55" spans="1:10" ht="17.25" hidden="1" customHeight="1" x14ac:dyDescent="0.25">
      <c r="A55" s="10" t="s">
        <v>85</v>
      </c>
      <c r="B55" s="11" t="s">
        <v>86</v>
      </c>
      <c r="C55" s="32"/>
      <c r="D55" s="32"/>
      <c r="E55" s="32"/>
      <c r="F55" s="32"/>
      <c r="G55" s="32"/>
      <c r="H55" s="32" t="s">
        <v>6</v>
      </c>
      <c r="I55" s="34"/>
      <c r="J55" s="34" t="e">
        <f t="shared" si="2"/>
        <v>#DIV/0!</v>
      </c>
    </row>
    <row r="56" spans="1:10" ht="30.75" hidden="1" customHeight="1" x14ac:dyDescent="0.25">
      <c r="A56" s="10" t="s">
        <v>87</v>
      </c>
      <c r="B56" s="19" t="s">
        <v>88</v>
      </c>
      <c r="C56" s="32"/>
      <c r="D56" s="32"/>
      <c r="E56" s="32"/>
      <c r="F56" s="32"/>
      <c r="G56" s="32"/>
      <c r="H56" s="32" t="s">
        <v>6</v>
      </c>
      <c r="I56" s="34" t="e">
        <f t="shared" si="5"/>
        <v>#DIV/0!</v>
      </c>
      <c r="J56" s="34">
        <v>0</v>
      </c>
    </row>
    <row r="57" spans="1:10" ht="20.25" customHeight="1" x14ac:dyDescent="0.25">
      <c r="A57" s="22" t="s">
        <v>89</v>
      </c>
      <c r="B57" s="23"/>
      <c r="C57" s="35">
        <f>C7+C16+C18+C22+C28+C34+C40+C43+C48+C51+C53+C32</f>
        <v>405329036.58999997</v>
      </c>
      <c r="D57" s="35">
        <f>D7+D16+D18+D22+D28+D34+D40+D43+D48+D51+D53+D32</f>
        <v>674380624.38</v>
      </c>
      <c r="E57" s="35">
        <f>E7+E16+E18+E22+E28+E34+E40+E43+E48+E53</f>
        <v>0</v>
      </c>
      <c r="F57" s="35">
        <f>F7+F16+F18+F22+F28+F34+F40+F43+F48+F53</f>
        <v>0</v>
      </c>
      <c r="G57" s="35">
        <f>G7+G16+G18+G22+G28+G34+G40+G43+G48+G51+G53+G32</f>
        <v>450369044.18000001</v>
      </c>
      <c r="H57" s="36"/>
      <c r="I57" s="31">
        <f t="shared" si="5"/>
        <v>66.782619176529906</v>
      </c>
      <c r="J57" s="31">
        <f t="shared" si="2"/>
        <v>111.11196177034786</v>
      </c>
    </row>
    <row r="58" spans="1:10" x14ac:dyDescent="0.25">
      <c r="A58" s="12"/>
      <c r="B58" s="6"/>
      <c r="C58" s="6"/>
      <c r="D58" s="6"/>
      <c r="E58" s="13"/>
      <c r="F58" s="13"/>
      <c r="G58" s="13"/>
      <c r="H58" s="13" t="s">
        <v>90</v>
      </c>
    </row>
    <row r="60" spans="1:10" s="15" customFormat="1" ht="31.5" x14ac:dyDescent="0.25">
      <c r="A60" s="14" t="s">
        <v>103</v>
      </c>
      <c r="G60" s="15" t="s">
        <v>100</v>
      </c>
      <c r="I60" s="16"/>
      <c r="J60" s="16"/>
    </row>
    <row r="61" spans="1:10" x14ac:dyDescent="0.25">
      <c r="A61" s="17"/>
    </row>
    <row r="62" spans="1:10" x14ac:dyDescent="0.25">
      <c r="A62" s="17" t="s">
        <v>101</v>
      </c>
    </row>
    <row r="63" spans="1:10" x14ac:dyDescent="0.25">
      <c r="A63" s="17" t="s">
        <v>102</v>
      </c>
      <c r="C63" s="18"/>
      <c r="D63" s="18"/>
      <c r="E63" s="18"/>
      <c r="F63" s="18"/>
      <c r="G63" s="18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2021-10-22T08:17:40Z</dcterms:modified>
</cp:coreProperties>
</file>