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C51" i="2" l="1"/>
  <c r="C49" i="2"/>
  <c r="C46" i="2"/>
  <c r="C41" i="2"/>
  <c r="C38" i="2"/>
  <c r="C32" i="2"/>
  <c r="C27" i="2"/>
  <c r="C21" i="2"/>
  <c r="C18" i="2"/>
  <c r="C55" i="2" s="1"/>
  <c r="C16" i="2"/>
  <c r="C7" i="2"/>
  <c r="G51" i="2" l="1"/>
  <c r="D51" i="2"/>
  <c r="D7" i="2"/>
  <c r="J11" i="2" l="1"/>
  <c r="J54" i="2"/>
  <c r="G7" i="2"/>
  <c r="I11" i="2"/>
  <c r="F51" i="2"/>
  <c r="E51" i="2"/>
  <c r="J35" i="2"/>
  <c r="I50" i="2" l="1"/>
  <c r="J50" i="2"/>
  <c r="J47" i="2"/>
  <c r="I47" i="2"/>
  <c r="D46" i="2" l="1"/>
  <c r="D41" i="2"/>
  <c r="D27" i="2"/>
  <c r="D21" i="2"/>
  <c r="G46" i="2"/>
  <c r="G27" i="2"/>
  <c r="G41" i="2"/>
  <c r="G21" i="2"/>
  <c r="G49" i="2" l="1"/>
  <c r="D49" i="2"/>
  <c r="I49" i="2" s="1"/>
  <c r="J49" i="2" l="1"/>
  <c r="I8" i="2"/>
  <c r="J23" i="2"/>
  <c r="I35" i="2" l="1"/>
  <c r="I54" i="2" l="1"/>
  <c r="J53" i="2"/>
  <c r="J52" i="2"/>
  <c r="I52" i="2"/>
  <c r="J51" i="2"/>
  <c r="F46" i="2"/>
  <c r="E46" i="2"/>
  <c r="J46" i="2"/>
  <c r="J45" i="2"/>
  <c r="I45" i="2"/>
  <c r="J44" i="2"/>
  <c r="I44" i="2"/>
  <c r="J43" i="2"/>
  <c r="I43" i="2"/>
  <c r="J42" i="2"/>
  <c r="I42" i="2"/>
  <c r="J41" i="2"/>
  <c r="F41" i="2"/>
  <c r="E41" i="2"/>
  <c r="I40" i="2"/>
  <c r="J39" i="2"/>
  <c r="I39" i="2"/>
  <c r="G38" i="2"/>
  <c r="J38" i="2" s="1"/>
  <c r="F38" i="2"/>
  <c r="E38" i="2"/>
  <c r="D38" i="2"/>
  <c r="J37" i="2"/>
  <c r="I37" i="2"/>
  <c r="I36" i="2"/>
  <c r="J34" i="2"/>
  <c r="I34" i="2"/>
  <c r="J33" i="2"/>
  <c r="I33" i="2"/>
  <c r="G32" i="2"/>
  <c r="F32" i="2"/>
  <c r="E32" i="2"/>
  <c r="D32" i="2"/>
  <c r="J30" i="2"/>
  <c r="I30" i="2"/>
  <c r="I29" i="2"/>
  <c r="J28" i="2"/>
  <c r="I28" i="2"/>
  <c r="J27" i="2"/>
  <c r="F27" i="2"/>
  <c r="E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F16" i="2"/>
  <c r="E16" i="2"/>
  <c r="D16" i="2"/>
  <c r="I15" i="2"/>
  <c r="I14" i="2"/>
  <c r="J12" i="2"/>
  <c r="I12" i="2"/>
  <c r="J10" i="2"/>
  <c r="I10" i="2"/>
  <c r="J9" i="2"/>
  <c r="I9" i="2"/>
  <c r="J8" i="2"/>
  <c r="F7" i="2"/>
  <c r="E7" i="2"/>
  <c r="D55" i="2" l="1"/>
  <c r="G55" i="2"/>
  <c r="J55" i="2" s="1"/>
  <c r="J32" i="2"/>
  <c r="J16" i="2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<sst xmlns="http://schemas.openxmlformats.org/spreadsheetml/2006/main" count="154" uniqueCount="114">
  <si>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</si>
  <si>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</si>
  <si>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</si>
  <si>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</si>
  <si>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</si>
  <si>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</si>
  <si>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</si>
  <si>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</si>
  <si>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</si>
  <si>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</si>
  <si>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</si>
  <si>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</si>
  <si>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</si>
  <si>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</si>
  <si>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</si>
  <si>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</si>
  <si>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</si>
  <si>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</si>
  <si>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</si>
  <si>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</si>
  <si>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</si>
  <si>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</si>
  <si>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</si>
  <si>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</si>
  <si>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</si>
  <si>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</si>
  <si>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</si>
  <si>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</si>
  <si>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</si>
  <si>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</si>
  <si>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</si>
  <si>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</si>
  <si>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</si>
  <si>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</si>
  <si>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</si>
  <si>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</si>
  <si>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</si>
  <si>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</si>
  <si>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</si>
  <si>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</si>
  <si>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</si>
  <si>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</si>
  <si>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</si>
  <si>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</si>
  <si>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</si>
  <si>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</si>
  <si>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</si>
  <si>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</si>
  <si>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</si>
  <si>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</si>
  <si>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</si>
  <si>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</si>
  <si>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</si>
  <si>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</si>
  <si>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</si>
  <si>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</si>
  <si>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</si>
  <si>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</si>
  <si>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</si>
  <si>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</si>
  <si>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</si>
  <si>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</si>
  <si>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</si>
  <si>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</si>
  <si>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</si>
  <si>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</si>
  <si>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</si>
  <si>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</si>
  <si>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</si>
  <si>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</si>
  <si>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</si>
  <si>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</si>
  <si>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</si>
  <si>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</si>
  <si>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</si>
  <si>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</si>
  <si>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</si>
  <si>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</si>
  <si>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</si>
  <si>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</si>
  <si>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</si>
  <si>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</si>
  <si>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</si>
  <si>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</si>
  <si>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</si>
  <si>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</si>
  <si>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</si>
  <si>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</si>
  <si>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</si>
  <si>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</si>
  <si>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</si>
  <si>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</si>
  <si>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</si>
  <si>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</si>
  <si>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</si>
  <si>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</si>
  <si>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</si>
  <si>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</si>
  <si>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</si>
  <si>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</si>
  <si>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</si>
  <si>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</si>
  <si>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</si>
  <si>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</si>
  <si>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</si>
  <si>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</si>
  <si>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</si>
  <si>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</si>
  <si>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</si>
  <si>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Кассовое исполнение                                                               за 1 квартал 2020 года</t>
  </si>
  <si>
    <t>Уточненные плановые  назначения на 2021 год</t>
  </si>
  <si>
    <t>Кассовое исполнение                                                               за 1 квартал                                                                           2021 года</t>
  </si>
  <si>
    <t>Темп роста 2021 к соответствующему периоду 2020, %</t>
  </si>
  <si>
    <t>Сведения об исполнении бюджета Трубчевского муниципального района Брянской области  за 1 квартал 2021года по расходам в разрезе разделов и подразделов классификации расходов с соответствующим периодом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</si>
</sst>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view="pageBreakPreview" zoomScaleNormal="100" zoomScaleSheetLayoutView="100" workbookViewId="0">
      <selection activeCell="K9" sqref="K9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6" customFormat="1" ht="49.5" customHeight="1" x14ac:dyDescent="0.25">
      <c r="A2" s="29" t="s">
        <v>113</v>
      </c>
      <c r="B2" s="29"/>
      <c r="C2" s="29"/>
      <c r="D2" s="29"/>
      <c r="E2" s="29"/>
      <c r="F2" s="29"/>
      <c r="G2" s="29"/>
      <c r="H2" s="29"/>
      <c r="I2" s="29"/>
      <c r="J2" s="29"/>
    </row>
    <row r="3" spans="1:12" ht="12.75" customHeight="1" x14ac:dyDescent="0.25">
      <c r="A3" s="12"/>
      <c r="B3" s="12"/>
      <c r="C3" s="12"/>
      <c r="D3" s="12"/>
      <c r="E3" s="13"/>
      <c r="F3" s="13"/>
      <c r="G3" s="14"/>
      <c r="H3" s="14"/>
      <c r="I3" s="30" t="s">
        <v>0</v>
      </c>
      <c r="J3" s="30"/>
      <c r="L3" t="s">
        <v>107</v>
      </c>
    </row>
    <row r="4" spans="1:12" s="4" customFormat="1" ht="22.5" customHeight="1" x14ac:dyDescent="0.25">
      <c r="A4" s="31" t="s">
        <v>1</v>
      </c>
      <c r="B4" s="31" t="s">
        <v>2</v>
      </c>
      <c r="C4" s="32" t="s">
        <v>109</v>
      </c>
      <c r="D4" s="31" t="s">
        <v>110</v>
      </c>
      <c r="E4" s="32" t="s">
        <v>3</v>
      </c>
      <c r="F4" s="32"/>
      <c r="G4" s="32" t="s">
        <v>111</v>
      </c>
      <c r="H4" s="32"/>
      <c r="I4" s="32" t="s">
        <v>4</v>
      </c>
      <c r="J4" s="33" t="s">
        <v>112</v>
      </c>
    </row>
    <row r="5" spans="1:12" s="4" customFormat="1" ht="15.75" customHeight="1" x14ac:dyDescent="0.25">
      <c r="A5" s="31"/>
      <c r="B5" s="31"/>
      <c r="C5" s="32"/>
      <c r="D5" s="31"/>
      <c r="E5" s="32"/>
      <c r="F5" s="32"/>
      <c r="G5" s="32"/>
      <c r="H5" s="32"/>
      <c r="I5" s="32"/>
      <c r="J5" s="33"/>
    </row>
    <row r="6" spans="1:12" s="4" customFormat="1" ht="57" customHeight="1" x14ac:dyDescent="0.25">
      <c r="A6" s="31"/>
      <c r="B6" s="31"/>
      <c r="C6" s="32"/>
      <c r="D6" s="31"/>
      <c r="E6" s="32"/>
      <c r="F6" s="32"/>
      <c r="G6" s="32"/>
      <c r="H6" s="32"/>
      <c r="I6" s="32"/>
      <c r="J6" s="33"/>
    </row>
    <row r="7" spans="1:12" ht="15.75" x14ac:dyDescent="0.25">
      <c r="A7" s="5" t="s">
        <v>5</v>
      </c>
      <c r="B7" s="6" t="s">
        <v>6</v>
      </c>
      <c r="C7" s="21">
        <f>C8+C9+C10+C11+C12+C14+C15</f>
        <v>15708528.890000001</v>
      </c>
      <c r="D7" s="21">
        <f>D8+D9+D10+D11+D12+D14+D15+D13</f>
        <v>67453700.25</v>
      </c>
      <c r="E7" s="21">
        <f>SUM(E8:E15)</f>
        <v>0</v>
      </c>
      <c r="F7" s="21">
        <f>SUM(F8:F15)</f>
        <v>0</v>
      </c>
      <c r="G7" s="21">
        <f>G8+G9+G10+G11+G12+G14+G15</f>
        <v>16849445.48</v>
      </c>
      <c r="H7" s="21" t="s">
        <v>7</v>
      </c>
      <c r="I7" s="22">
        <f t="shared" ref="I7:I15" si="0">G7/D7*100</f>
        <v>24.979275291869552</v>
      </c>
      <c r="J7" s="22">
        <f>G7/C7*100</f>
        <v>107.26303906616172</v>
      </c>
    </row>
    <row r="8" spans="1:12" ht="46.5" customHeight="1" x14ac:dyDescent="0.25">
      <c r="A8" s="7" t="s">
        <v>8</v>
      </c>
      <c r="B8" s="8" t="s">
        <v>9</v>
      </c>
      <c r="C8" s="23">
        <v>221182.26</v>
      </c>
      <c r="D8" s="23">
        <v>1226857</v>
      </c>
      <c r="E8" s="23"/>
      <c r="F8" s="23"/>
      <c r="G8" s="23">
        <v>49954.21</v>
      </c>
      <c r="H8" s="23" t="s">
        <v>7</v>
      </c>
      <c r="I8" s="24">
        <f t="shared" si="0"/>
        <v>4.0717222952634256</v>
      </c>
      <c r="J8" s="24">
        <f>G8/C8*100</f>
        <v>22.585088876476799</v>
      </c>
    </row>
    <row r="9" spans="1:12" ht="66.75" customHeight="1" x14ac:dyDescent="0.25">
      <c r="A9" s="7" t="s">
        <v>10</v>
      </c>
      <c r="B9" s="8" t="s">
        <v>11</v>
      </c>
      <c r="C9" s="23">
        <v>283439.73</v>
      </c>
      <c r="D9" s="23">
        <v>1554065</v>
      </c>
      <c r="E9" s="23"/>
      <c r="F9" s="23"/>
      <c r="G9" s="23">
        <v>517234.75</v>
      </c>
      <c r="H9" s="23" t="s">
        <v>7</v>
      </c>
      <c r="I9" s="24">
        <f t="shared" si="0"/>
        <v>33.282697313175447</v>
      </c>
      <c r="J9" s="24">
        <f t="shared" ref="J9:J55" si="1">G9/C9*100</f>
        <v>182.48491487061466</v>
      </c>
    </row>
    <row r="10" spans="1:12" ht="60.75" customHeight="1" x14ac:dyDescent="0.25">
      <c r="A10" s="7" t="s">
        <v>12</v>
      </c>
      <c r="B10" s="8" t="s">
        <v>13</v>
      </c>
      <c r="C10" s="23">
        <v>5614037.5899999999</v>
      </c>
      <c r="D10" s="23">
        <v>22669014.27</v>
      </c>
      <c r="E10" s="23"/>
      <c r="F10" s="23"/>
      <c r="G10" s="23">
        <v>6048523.0300000003</v>
      </c>
      <c r="H10" s="23" t="s">
        <v>7</v>
      </c>
      <c r="I10" s="24">
        <f t="shared" si="0"/>
        <v>26.681896962783114</v>
      </c>
      <c r="J10" s="24">
        <f t="shared" si="1"/>
        <v>107.73926845046296</v>
      </c>
    </row>
    <row r="11" spans="1:12" ht="21" customHeight="1" x14ac:dyDescent="0.25">
      <c r="A11" s="7" t="s">
        <v>14</v>
      </c>
      <c r="B11" s="8" t="s">
        <v>15</v>
      </c>
      <c r="C11" s="23"/>
      <c r="D11" s="23">
        <v>18553</v>
      </c>
      <c r="E11" s="23"/>
      <c r="F11" s="23"/>
      <c r="G11" s="23">
        <v>18553</v>
      </c>
      <c r="H11" s="23" t="s">
        <v>7</v>
      </c>
      <c r="I11" s="24">
        <f t="shared" si="0"/>
        <v>100</v>
      </c>
      <c r="J11" s="24" t="e">
        <f t="shared" si="1"/>
        <v>#DIV/0!</v>
      </c>
    </row>
    <row r="12" spans="1:12" ht="50.25" customHeight="1" x14ac:dyDescent="0.25">
      <c r="A12" s="7" t="s">
        <v>16</v>
      </c>
      <c r="B12" s="8" t="s">
        <v>17</v>
      </c>
      <c r="C12" s="23">
        <v>1859288.7</v>
      </c>
      <c r="D12" s="23">
        <v>7473929.9800000004</v>
      </c>
      <c r="E12" s="23"/>
      <c r="F12" s="23"/>
      <c r="G12" s="23">
        <v>1690220.85</v>
      </c>
      <c r="H12" s="23" t="s">
        <v>7</v>
      </c>
      <c r="I12" s="24">
        <f t="shared" si="0"/>
        <v>22.61488740893984</v>
      </c>
      <c r="J12" s="24">
        <f t="shared" si="1"/>
        <v>90.906853249847657</v>
      </c>
    </row>
    <row r="13" spans="1:12" ht="35.25" hidden="1" customHeight="1" x14ac:dyDescent="0.25">
      <c r="A13" s="7" t="s">
        <v>95</v>
      </c>
      <c r="B13" s="8" t="s">
        <v>94</v>
      </c>
      <c r="C13" s="23"/>
      <c r="D13" s="23"/>
      <c r="E13" s="23"/>
      <c r="F13" s="23"/>
      <c r="G13" s="23"/>
      <c r="H13" s="23"/>
      <c r="I13" s="24"/>
      <c r="J13" s="24"/>
    </row>
    <row r="14" spans="1:12" ht="15.75" x14ac:dyDescent="0.25">
      <c r="A14" s="7" t="s">
        <v>18</v>
      </c>
      <c r="B14" s="8" t="s">
        <v>19</v>
      </c>
      <c r="C14" s="24">
        <v>0</v>
      </c>
      <c r="D14" s="23">
        <v>74200</v>
      </c>
      <c r="E14" s="23"/>
      <c r="F14" s="23"/>
      <c r="G14" s="24">
        <v>0</v>
      </c>
      <c r="H14" s="23" t="s">
        <v>7</v>
      </c>
      <c r="I14" s="24">
        <f t="shared" si="0"/>
        <v>0</v>
      </c>
      <c r="J14" s="24">
        <v>0</v>
      </c>
    </row>
    <row r="15" spans="1:12" ht="15.75" x14ac:dyDescent="0.25">
      <c r="A15" s="7" t="s">
        <v>20</v>
      </c>
      <c r="B15" s="8" t="s">
        <v>21</v>
      </c>
      <c r="C15" s="23">
        <v>7730580.6100000003</v>
      </c>
      <c r="D15" s="23">
        <v>34437081</v>
      </c>
      <c r="E15" s="23"/>
      <c r="F15" s="23"/>
      <c r="G15" s="23">
        <v>8524959.6400000006</v>
      </c>
      <c r="H15" s="23" t="s">
        <v>7</v>
      </c>
      <c r="I15" s="24">
        <f t="shared" si="0"/>
        <v>24.755174923217215</v>
      </c>
      <c r="J15" s="24">
        <v>0</v>
      </c>
    </row>
    <row r="16" spans="1:12" ht="15.75" x14ac:dyDescent="0.25">
      <c r="A16" s="5" t="s">
        <v>22</v>
      </c>
      <c r="B16" s="6" t="s">
        <v>23</v>
      </c>
      <c r="C16" s="21">
        <f t="shared" ref="C16:H16" si="2">C17</f>
        <v>293186.25</v>
      </c>
      <c r="D16" s="21">
        <f t="shared" si="2"/>
        <v>1288119</v>
      </c>
      <c r="E16" s="21">
        <f t="shared" si="2"/>
        <v>0</v>
      </c>
      <c r="F16" s="21">
        <f t="shared" si="2"/>
        <v>0</v>
      </c>
      <c r="G16" s="21">
        <f t="shared" si="2"/>
        <v>332093.15000000002</v>
      </c>
      <c r="H16" s="21" t="str">
        <f t="shared" si="2"/>
        <v>-</v>
      </c>
      <c r="I16" s="22">
        <f>G16/D16*100</f>
        <v>25.781247695282811</v>
      </c>
      <c r="J16" s="22">
        <f t="shared" si="1"/>
        <v>113.27036994402025</v>
      </c>
    </row>
    <row r="17" spans="1:10" ht="15.75" x14ac:dyDescent="0.25">
      <c r="A17" s="7" t="s">
        <v>24</v>
      </c>
      <c r="B17" s="8" t="s">
        <v>25</v>
      </c>
      <c r="C17" s="23">
        <v>293186.25</v>
      </c>
      <c r="D17" s="23">
        <v>1288119</v>
      </c>
      <c r="E17" s="23"/>
      <c r="F17" s="23"/>
      <c r="G17" s="23">
        <v>332093.15000000002</v>
      </c>
      <c r="H17" s="23" t="s">
        <v>7</v>
      </c>
      <c r="I17" s="24">
        <f t="shared" ref="I17:I55" si="3">G17/D17*100</f>
        <v>25.781247695282811</v>
      </c>
      <c r="J17" s="24">
        <f t="shared" si="1"/>
        <v>113.27036994402025</v>
      </c>
    </row>
    <row r="18" spans="1:10" ht="47.25" x14ac:dyDescent="0.25">
      <c r="A18" s="5" t="s">
        <v>26</v>
      </c>
      <c r="B18" s="6" t="s">
        <v>27</v>
      </c>
      <c r="C18" s="21">
        <f t="shared" ref="C18" si="4">C19+C20</f>
        <v>2152663.5499999998</v>
      </c>
      <c r="D18" s="21">
        <f t="shared" ref="D18:G18" si="5">D19+D20</f>
        <v>10123328</v>
      </c>
      <c r="E18" s="21">
        <f t="shared" si="5"/>
        <v>0</v>
      </c>
      <c r="F18" s="21">
        <f t="shared" si="5"/>
        <v>0</v>
      </c>
      <c r="G18" s="21">
        <f t="shared" si="5"/>
        <v>2610955.87</v>
      </c>
      <c r="H18" s="21" t="s">
        <v>7</v>
      </c>
      <c r="I18" s="22">
        <f t="shared" si="3"/>
        <v>25.791477565480442</v>
      </c>
      <c r="J18" s="22">
        <f t="shared" si="1"/>
        <v>121.28954708226469</v>
      </c>
    </row>
    <row r="19" spans="1:10" ht="63" x14ac:dyDescent="0.25">
      <c r="A19" s="7" t="s">
        <v>28</v>
      </c>
      <c r="B19" s="8" t="s">
        <v>29</v>
      </c>
      <c r="C19" s="23">
        <v>587644.55000000005</v>
      </c>
      <c r="D19" s="23">
        <v>3108228</v>
      </c>
      <c r="E19" s="23"/>
      <c r="F19" s="23"/>
      <c r="G19" s="23">
        <v>675476.8</v>
      </c>
      <c r="H19" s="23" t="s">
        <v>7</v>
      </c>
      <c r="I19" s="24">
        <f t="shared" si="3"/>
        <v>21.731893541915202</v>
      </c>
      <c r="J19" s="24">
        <f t="shared" si="1"/>
        <v>114.94649273953105</v>
      </c>
    </row>
    <row r="20" spans="1:10" ht="15.75" x14ac:dyDescent="0.25">
      <c r="A20" s="7" t="s">
        <v>30</v>
      </c>
      <c r="B20" s="8" t="s">
        <v>31</v>
      </c>
      <c r="C20" s="23">
        <v>1565019</v>
      </c>
      <c r="D20" s="23">
        <v>7015100</v>
      </c>
      <c r="E20" s="23"/>
      <c r="F20" s="23"/>
      <c r="G20" s="23">
        <v>1935479.07</v>
      </c>
      <c r="H20" s="23" t="s">
        <v>7</v>
      </c>
      <c r="I20" s="24">
        <f t="shared" si="3"/>
        <v>27.590185029436505</v>
      </c>
      <c r="J20" s="24">
        <f t="shared" si="1"/>
        <v>123.67128258506766</v>
      </c>
    </row>
    <row r="21" spans="1:10" ht="15.75" x14ac:dyDescent="0.25">
      <c r="A21" s="5" t="s">
        <v>32</v>
      </c>
      <c r="B21" s="6" t="s">
        <v>33</v>
      </c>
      <c r="C21" s="21">
        <f>C22+C23+C24+C25+C26</f>
        <v>6075905.4499999993</v>
      </c>
      <c r="D21" s="21">
        <f>D22+D23+D24+D25+D26</f>
        <v>53291534.049999997</v>
      </c>
      <c r="E21" s="21">
        <f>SUM(E22:E26)</f>
        <v>0</v>
      </c>
      <c r="F21" s="21">
        <f>SUM(F22:F26)</f>
        <v>0</v>
      </c>
      <c r="G21" s="21">
        <f>G22+G23+G24+G25+G26</f>
        <v>6723653.25</v>
      </c>
      <c r="H21" s="21" t="s">
        <v>7</v>
      </c>
      <c r="I21" s="22">
        <f t="shared" si="3"/>
        <v>12.616738042653514</v>
      </c>
      <c r="J21" s="22">
        <f t="shared" si="1"/>
        <v>110.6609262657305</v>
      </c>
    </row>
    <row r="22" spans="1:10" ht="15.75" x14ac:dyDescent="0.25">
      <c r="A22" s="7" t="s">
        <v>34</v>
      </c>
      <c r="B22" s="8" t="s">
        <v>35</v>
      </c>
      <c r="C22" s="23">
        <v>0</v>
      </c>
      <c r="D22" s="23">
        <v>148644.32999999999</v>
      </c>
      <c r="E22" s="23"/>
      <c r="F22" s="23"/>
      <c r="G22" s="23">
        <v>0</v>
      </c>
      <c r="H22" s="23" t="s">
        <v>7</v>
      </c>
      <c r="I22" s="24">
        <f t="shared" si="3"/>
        <v>0</v>
      </c>
      <c r="J22" s="24"/>
    </row>
    <row r="23" spans="1:10" ht="15.75" x14ac:dyDescent="0.25">
      <c r="A23" s="7" t="s">
        <v>36</v>
      </c>
      <c r="B23" s="8" t="s">
        <v>37</v>
      </c>
      <c r="C23" s="23">
        <v>83520</v>
      </c>
      <c r="D23" s="23">
        <v>168000</v>
      </c>
      <c r="E23" s="23"/>
      <c r="F23" s="23"/>
      <c r="G23" s="23">
        <v>83520</v>
      </c>
      <c r="H23" s="23" t="s">
        <v>7</v>
      </c>
      <c r="I23" s="24">
        <f t="shared" si="3"/>
        <v>49.714285714285715</v>
      </c>
      <c r="J23" s="24">
        <f t="shared" si="1"/>
        <v>100</v>
      </c>
    </row>
    <row r="24" spans="1:10" ht="15.75" x14ac:dyDescent="0.25">
      <c r="A24" s="7" t="s">
        <v>38</v>
      </c>
      <c r="B24" s="8" t="s">
        <v>39</v>
      </c>
      <c r="C24" s="23">
        <v>750000</v>
      </c>
      <c r="D24" s="23">
        <v>4200000</v>
      </c>
      <c r="E24" s="23"/>
      <c r="F24" s="23"/>
      <c r="G24" s="23">
        <v>700000</v>
      </c>
      <c r="H24" s="23" t="s">
        <v>7</v>
      </c>
      <c r="I24" s="24">
        <f t="shared" si="3"/>
        <v>16.666666666666664</v>
      </c>
      <c r="J24" s="24">
        <f t="shared" si="1"/>
        <v>93.333333333333329</v>
      </c>
    </row>
    <row r="25" spans="1:10" ht="15.75" x14ac:dyDescent="0.25">
      <c r="A25" s="7" t="s">
        <v>40</v>
      </c>
      <c r="B25" s="8" t="s">
        <v>41</v>
      </c>
      <c r="C25" s="23">
        <v>5195587.1399999997</v>
      </c>
      <c r="D25" s="23">
        <v>47991782.689999998</v>
      </c>
      <c r="E25" s="23"/>
      <c r="F25" s="23"/>
      <c r="G25" s="23">
        <v>5881752.3099999996</v>
      </c>
      <c r="H25" s="23" t="s">
        <v>7</v>
      </c>
      <c r="I25" s="24">
        <f t="shared" si="3"/>
        <v>12.255748755975207</v>
      </c>
      <c r="J25" s="24">
        <f t="shared" si="1"/>
        <v>113.2066915925117</v>
      </c>
    </row>
    <row r="26" spans="1:10" ht="31.5" x14ac:dyDescent="0.25">
      <c r="A26" s="7" t="s">
        <v>42</v>
      </c>
      <c r="B26" s="8" t="s">
        <v>43</v>
      </c>
      <c r="C26" s="23">
        <v>46798.31</v>
      </c>
      <c r="D26" s="23">
        <v>783107.03</v>
      </c>
      <c r="E26" s="23"/>
      <c r="F26" s="23"/>
      <c r="G26" s="23">
        <v>58380.94</v>
      </c>
      <c r="H26" s="23" t="s">
        <v>7</v>
      </c>
      <c r="I26" s="24">
        <f t="shared" si="3"/>
        <v>7.4550397025550899</v>
      </c>
      <c r="J26" s="24">
        <f t="shared" si="1"/>
        <v>124.75010315543446</v>
      </c>
    </row>
    <row r="27" spans="1:10" ht="31.5" x14ac:dyDescent="0.25">
      <c r="A27" s="5" t="s">
        <v>44</v>
      </c>
      <c r="B27" s="6" t="s">
        <v>45</v>
      </c>
      <c r="C27" s="21">
        <f>C28+C29+C30</f>
        <v>3063543.04</v>
      </c>
      <c r="D27" s="21">
        <f>D28+D29+D30</f>
        <v>14953968.970000001</v>
      </c>
      <c r="E27" s="21">
        <f>E28+E29+E30</f>
        <v>0</v>
      </c>
      <c r="F27" s="21">
        <f>F28+F29+F30</f>
        <v>0</v>
      </c>
      <c r="G27" s="21">
        <f>G28+G29+G30</f>
        <v>2161202.7199999997</v>
      </c>
      <c r="H27" s="21" t="s">
        <v>7</v>
      </c>
      <c r="I27" s="22">
        <f t="shared" si="3"/>
        <v>14.452368627591177</v>
      </c>
      <c r="J27" s="22">
        <f t="shared" si="1"/>
        <v>70.545857909670488</v>
      </c>
    </row>
    <row r="28" spans="1:10" ht="15.75" x14ac:dyDescent="0.25">
      <c r="A28" s="7" t="s">
        <v>46</v>
      </c>
      <c r="B28" s="8" t="s">
        <v>47</v>
      </c>
      <c r="C28" s="23">
        <v>5985.88</v>
      </c>
      <c r="D28" s="23">
        <v>47500</v>
      </c>
      <c r="E28" s="23"/>
      <c r="F28" s="23"/>
      <c r="G28" s="23">
        <v>21272.639999999999</v>
      </c>
      <c r="H28" s="23" t="s">
        <v>7</v>
      </c>
      <c r="I28" s="24">
        <f t="shared" si="3"/>
        <v>44.784505263157889</v>
      </c>
      <c r="J28" s="24">
        <f t="shared" si="1"/>
        <v>355.38032837277058</v>
      </c>
    </row>
    <row r="29" spans="1:10" ht="15.75" x14ac:dyDescent="0.25">
      <c r="A29" s="7" t="s">
        <v>48</v>
      </c>
      <c r="B29" s="8" t="s">
        <v>49</v>
      </c>
      <c r="C29" s="23">
        <v>12069.99</v>
      </c>
      <c r="D29" s="23">
        <v>1327218.97</v>
      </c>
      <c r="E29" s="23"/>
      <c r="F29" s="23"/>
      <c r="G29" s="23">
        <v>7218.97</v>
      </c>
      <c r="H29" s="23" t="s">
        <v>7</v>
      </c>
      <c r="I29" s="24">
        <f t="shared" si="3"/>
        <v>0.54391702975734291</v>
      </c>
      <c r="J29" s="24">
        <v>0</v>
      </c>
    </row>
    <row r="30" spans="1:10" ht="20.25" customHeight="1" x14ac:dyDescent="0.25">
      <c r="A30" s="7" t="s">
        <v>50</v>
      </c>
      <c r="B30" s="8" t="s">
        <v>51</v>
      </c>
      <c r="C30" s="23">
        <v>3045487.17</v>
      </c>
      <c r="D30" s="23">
        <v>13579250</v>
      </c>
      <c r="E30" s="23"/>
      <c r="F30" s="23"/>
      <c r="G30" s="23">
        <v>2132711.11</v>
      </c>
      <c r="H30" s="23" t="s">
        <v>7</v>
      </c>
      <c r="I30" s="24">
        <f t="shared" si="3"/>
        <v>15.705662021098366</v>
      </c>
      <c r="J30" s="24">
        <f t="shared" si="1"/>
        <v>70.02856984618326</v>
      </c>
    </row>
    <row r="31" spans="1:10" ht="26.25" hidden="1" customHeight="1" x14ac:dyDescent="0.25">
      <c r="A31" s="5" t="s">
        <v>105</v>
      </c>
      <c r="B31" s="6" t="s">
        <v>106</v>
      </c>
      <c r="C31" s="21"/>
      <c r="D31" s="21"/>
      <c r="E31" s="21"/>
      <c r="F31" s="21"/>
      <c r="G31" s="21"/>
      <c r="H31" s="21"/>
      <c r="I31" s="22"/>
      <c r="J31" s="22"/>
    </row>
    <row r="32" spans="1:10" ht="15.75" x14ac:dyDescent="0.25">
      <c r="A32" s="5" t="s">
        <v>52</v>
      </c>
      <c r="B32" s="6" t="s">
        <v>53</v>
      </c>
      <c r="C32" s="21">
        <f>SUM(C33:C37)</f>
        <v>62881977.839999996</v>
      </c>
      <c r="D32" s="21">
        <f>SUM(D33:D37)</f>
        <v>298985962.69</v>
      </c>
      <c r="E32" s="21">
        <f>SUM(E33:E37)</f>
        <v>0</v>
      </c>
      <c r="F32" s="21">
        <f>SUM(F33:F37)</f>
        <v>0</v>
      </c>
      <c r="G32" s="21">
        <f>SUM(G33:G37)</f>
        <v>67704990.969999999</v>
      </c>
      <c r="H32" s="21" t="s">
        <v>7</v>
      </c>
      <c r="I32" s="22">
        <f t="shared" si="3"/>
        <v>22.644872809697457</v>
      </c>
      <c r="J32" s="22">
        <f t="shared" si="1"/>
        <v>107.66994502347225</v>
      </c>
    </row>
    <row r="33" spans="1:10" ht="15.75" x14ac:dyDescent="0.25">
      <c r="A33" s="7" t="s">
        <v>54</v>
      </c>
      <c r="B33" s="8" t="s">
        <v>55</v>
      </c>
      <c r="C33" s="23">
        <v>15475014.869999999</v>
      </c>
      <c r="D33" s="23">
        <v>73750000</v>
      </c>
      <c r="E33" s="23"/>
      <c r="F33" s="23"/>
      <c r="G33" s="23">
        <v>16632045.939999999</v>
      </c>
      <c r="H33" s="23" t="s">
        <v>7</v>
      </c>
      <c r="I33" s="24">
        <f t="shared" si="3"/>
        <v>22.551926698305085</v>
      </c>
      <c r="J33" s="24">
        <f t="shared" si="1"/>
        <v>107.47676871214536</v>
      </c>
    </row>
    <row r="34" spans="1:10" ht="15.75" x14ac:dyDescent="0.25">
      <c r="A34" s="7" t="s">
        <v>56</v>
      </c>
      <c r="B34" s="8" t="s">
        <v>57</v>
      </c>
      <c r="C34" s="23">
        <v>36516376.079999998</v>
      </c>
      <c r="D34" s="23">
        <v>179602562.69</v>
      </c>
      <c r="E34" s="23"/>
      <c r="F34" s="23"/>
      <c r="G34" s="23">
        <v>39477432.93</v>
      </c>
      <c r="H34" s="23" t="s">
        <v>7</v>
      </c>
      <c r="I34" s="24">
        <f t="shared" si="3"/>
        <v>21.980439665629582</v>
      </c>
      <c r="J34" s="24">
        <f t="shared" si="1"/>
        <v>108.10884640774026</v>
      </c>
    </row>
    <row r="35" spans="1:10" ht="15.75" x14ac:dyDescent="0.25">
      <c r="A35" s="7" t="s">
        <v>92</v>
      </c>
      <c r="B35" s="8" t="s">
        <v>93</v>
      </c>
      <c r="C35" s="23">
        <v>6337216.8300000001</v>
      </c>
      <c r="D35" s="23">
        <v>28888400</v>
      </c>
      <c r="E35" s="23"/>
      <c r="F35" s="23"/>
      <c r="G35" s="23">
        <v>7013328.6100000003</v>
      </c>
      <c r="H35" s="23"/>
      <c r="I35" s="24">
        <f t="shared" si="3"/>
        <v>24.277317573835866</v>
      </c>
      <c r="J35" s="24">
        <f t="shared" si="1"/>
        <v>110.66890715809703</v>
      </c>
    </row>
    <row r="36" spans="1:10" ht="15.75" x14ac:dyDescent="0.25">
      <c r="A36" s="7" t="s">
        <v>58</v>
      </c>
      <c r="B36" s="8" t="s">
        <v>59</v>
      </c>
      <c r="C36" s="23"/>
      <c r="D36" s="23">
        <v>25000</v>
      </c>
      <c r="E36" s="23"/>
      <c r="F36" s="23"/>
      <c r="G36" s="23"/>
      <c r="H36" s="23" t="s">
        <v>7</v>
      </c>
      <c r="I36" s="24">
        <f t="shared" si="3"/>
        <v>0</v>
      </c>
      <c r="J36" s="24">
        <v>0</v>
      </c>
    </row>
    <row r="37" spans="1:10" ht="15.75" x14ac:dyDescent="0.25">
      <c r="A37" s="7" t="s">
        <v>60</v>
      </c>
      <c r="B37" s="8" t="s">
        <v>61</v>
      </c>
      <c r="C37" s="23">
        <v>4553370.0599999996</v>
      </c>
      <c r="D37" s="23">
        <v>16720000</v>
      </c>
      <c r="E37" s="23"/>
      <c r="F37" s="23"/>
      <c r="G37" s="23">
        <v>4582183.49</v>
      </c>
      <c r="H37" s="23" t="s">
        <v>7</v>
      </c>
      <c r="I37" s="24">
        <f t="shared" si="3"/>
        <v>27.405403648325361</v>
      </c>
      <c r="J37" s="24">
        <f t="shared" si="1"/>
        <v>100.63279350503747</v>
      </c>
    </row>
    <row r="38" spans="1:10" ht="15.75" x14ac:dyDescent="0.25">
      <c r="A38" s="5" t="s">
        <v>62</v>
      </c>
      <c r="B38" s="6" t="s">
        <v>63</v>
      </c>
      <c r="C38" s="21">
        <f>C39+C40</f>
        <v>9424856.2799999993</v>
      </c>
      <c r="D38" s="21">
        <f>D39+D40</f>
        <v>51026497</v>
      </c>
      <c r="E38" s="21">
        <f>E39+E40</f>
        <v>0</v>
      </c>
      <c r="F38" s="21">
        <f>F39+F40</f>
        <v>0</v>
      </c>
      <c r="G38" s="21">
        <f>G39+G40</f>
        <v>10120038.810000001</v>
      </c>
      <c r="H38" s="21" t="s">
        <v>7</v>
      </c>
      <c r="I38" s="22">
        <f t="shared" si="3"/>
        <v>19.83290918441844</v>
      </c>
      <c r="J38" s="22">
        <f t="shared" si="1"/>
        <v>107.37605443889062</v>
      </c>
    </row>
    <row r="39" spans="1:10" ht="15" customHeight="1" x14ac:dyDescent="0.25">
      <c r="A39" s="7" t="s">
        <v>64</v>
      </c>
      <c r="B39" s="8" t="s">
        <v>65</v>
      </c>
      <c r="C39" s="23">
        <v>9424856.2799999993</v>
      </c>
      <c r="D39" s="23">
        <v>51026497</v>
      </c>
      <c r="E39" s="23"/>
      <c r="F39" s="23"/>
      <c r="G39" s="23">
        <v>10120038.810000001</v>
      </c>
      <c r="H39" s="23" t="s">
        <v>7</v>
      </c>
      <c r="I39" s="24">
        <f t="shared" si="3"/>
        <v>19.83290918441844</v>
      </c>
      <c r="J39" s="24">
        <f t="shared" si="1"/>
        <v>107.37605443889062</v>
      </c>
    </row>
    <row r="40" spans="1:10" ht="0.75" hidden="1" customHeight="1" x14ac:dyDescent="0.25">
      <c r="A40" s="7" t="s">
        <v>66</v>
      </c>
      <c r="B40" s="8" t="s">
        <v>67</v>
      </c>
      <c r="C40" s="23"/>
      <c r="D40" s="23"/>
      <c r="E40" s="23"/>
      <c r="F40" s="23"/>
      <c r="G40" s="23"/>
      <c r="H40" s="23" t="s">
        <v>7</v>
      </c>
      <c r="I40" s="24" t="e">
        <f t="shared" si="3"/>
        <v>#DIV/0!</v>
      </c>
      <c r="J40" s="24"/>
    </row>
    <row r="41" spans="1:10" ht="15.75" x14ac:dyDescent="0.25">
      <c r="A41" s="5" t="s">
        <v>68</v>
      </c>
      <c r="B41" s="6" t="s">
        <v>69</v>
      </c>
      <c r="C41" s="21">
        <f>C42+C43+C44+C45</f>
        <v>3599169.56</v>
      </c>
      <c r="D41" s="21">
        <f>D42+D43+D44+D45</f>
        <v>28678488.039999999</v>
      </c>
      <c r="E41" s="21">
        <f>SUM(E42:E45)</f>
        <v>0</v>
      </c>
      <c r="F41" s="21">
        <f>SUM(F42:F45)</f>
        <v>0</v>
      </c>
      <c r="G41" s="21">
        <f>G42+G43+G44+G45</f>
        <v>4001362.17</v>
      </c>
      <c r="H41" s="21" t="s">
        <v>7</v>
      </c>
      <c r="I41" s="22">
        <f t="shared" si="3"/>
        <v>13.95248649238065</v>
      </c>
      <c r="J41" s="22">
        <f t="shared" si="1"/>
        <v>111.17459467511166</v>
      </c>
    </row>
    <row r="42" spans="1:10" ht="15.75" x14ac:dyDescent="0.25">
      <c r="A42" s="7" t="s">
        <v>70</v>
      </c>
      <c r="B42" s="8" t="s">
        <v>71</v>
      </c>
      <c r="C42" s="23">
        <v>1528038.49</v>
      </c>
      <c r="D42" s="23">
        <v>5935000</v>
      </c>
      <c r="E42" s="23"/>
      <c r="F42" s="23"/>
      <c r="G42" s="23">
        <v>1473649.9</v>
      </c>
      <c r="H42" s="23" t="s">
        <v>7</v>
      </c>
      <c r="I42" s="24">
        <f t="shared" si="3"/>
        <v>24.829821398483571</v>
      </c>
      <c r="J42" s="24">
        <f t="shared" si="1"/>
        <v>96.440626963526284</v>
      </c>
    </row>
    <row r="43" spans="1:10" ht="15.75" x14ac:dyDescent="0.25">
      <c r="A43" s="7" t="s">
        <v>72</v>
      </c>
      <c r="B43" s="8" t="s">
        <v>73</v>
      </c>
      <c r="C43" s="23">
        <v>15600</v>
      </c>
      <c r="D43" s="23">
        <v>144400</v>
      </c>
      <c r="E43" s="23"/>
      <c r="F43" s="23"/>
      <c r="G43" s="23">
        <v>24600</v>
      </c>
      <c r="H43" s="23" t="s">
        <v>7</v>
      </c>
      <c r="I43" s="24">
        <f t="shared" si="3"/>
        <v>17.036011080332411</v>
      </c>
      <c r="J43" s="24">
        <f t="shared" si="1"/>
        <v>157.69230769230768</v>
      </c>
    </row>
    <row r="44" spans="1:10" ht="15.75" x14ac:dyDescent="0.25">
      <c r="A44" s="7" t="s">
        <v>74</v>
      </c>
      <c r="B44" s="8" t="s">
        <v>75</v>
      </c>
      <c r="C44" s="23">
        <v>1758367.41</v>
      </c>
      <c r="D44" s="23">
        <v>19886364.039999999</v>
      </c>
      <c r="E44" s="23"/>
      <c r="F44" s="23"/>
      <c r="G44" s="23">
        <v>2152256.0099999998</v>
      </c>
      <c r="H44" s="23" t="s">
        <v>7</v>
      </c>
      <c r="I44" s="24">
        <f t="shared" si="3"/>
        <v>10.822772859185775</v>
      </c>
      <c r="J44" s="24">
        <f t="shared" si="1"/>
        <v>122.40081326348059</v>
      </c>
    </row>
    <row r="45" spans="1:10" ht="31.5" x14ac:dyDescent="0.25">
      <c r="A45" s="7" t="s">
        <v>76</v>
      </c>
      <c r="B45" s="8" t="s">
        <v>77</v>
      </c>
      <c r="C45" s="23">
        <v>297163.65999999997</v>
      </c>
      <c r="D45" s="23">
        <v>2712724</v>
      </c>
      <c r="E45" s="23"/>
      <c r="F45" s="23"/>
      <c r="G45" s="23">
        <v>350856.26</v>
      </c>
      <c r="H45" s="23" t="s">
        <v>7</v>
      </c>
      <c r="I45" s="24">
        <f t="shared" si="3"/>
        <v>12.933724920043469</v>
      </c>
      <c r="J45" s="24">
        <f t="shared" si="1"/>
        <v>118.06836004106292</v>
      </c>
    </row>
    <row r="46" spans="1:10" ht="15.75" x14ac:dyDescent="0.25">
      <c r="A46" s="5" t="s">
        <v>78</v>
      </c>
      <c r="B46" s="6" t="s">
        <v>79</v>
      </c>
      <c r="C46" s="21">
        <f>C47</f>
        <v>3350683.45</v>
      </c>
      <c r="D46" s="21">
        <f>D47+D48</f>
        <v>39357602</v>
      </c>
      <c r="E46" s="21">
        <f>SUM(E48:E48)</f>
        <v>0</v>
      </c>
      <c r="F46" s="21">
        <f>SUM(F48:F48)</f>
        <v>0</v>
      </c>
      <c r="G46" s="21">
        <f>G47</f>
        <v>3315776.98</v>
      </c>
      <c r="H46" s="21" t="s">
        <v>7</v>
      </c>
      <c r="I46" s="22">
        <f t="shared" si="3"/>
        <v>8.424743407893601</v>
      </c>
      <c r="J46" s="22">
        <f t="shared" si="1"/>
        <v>98.95822835785934</v>
      </c>
    </row>
    <row r="47" spans="1:10" ht="13.5" customHeight="1" x14ac:dyDescent="0.25">
      <c r="A47" s="7" t="s">
        <v>97</v>
      </c>
      <c r="B47" s="6" t="s">
        <v>96</v>
      </c>
      <c r="C47" s="23">
        <v>3350683.45</v>
      </c>
      <c r="D47" s="23">
        <v>13849999</v>
      </c>
      <c r="E47" s="23"/>
      <c r="F47" s="23"/>
      <c r="G47" s="23">
        <v>3315776.98</v>
      </c>
      <c r="H47" s="21"/>
      <c r="I47" s="24">
        <f t="shared" ref="I47:I50" si="6">G47/D47*100</f>
        <v>23.940629743005758</v>
      </c>
      <c r="J47" s="24">
        <f t="shared" ref="J47:J50" si="7">G47/C47*100</f>
        <v>98.95822835785934</v>
      </c>
    </row>
    <row r="48" spans="1:10" ht="19.5" customHeight="1" x14ac:dyDescent="0.25">
      <c r="A48" s="7" t="s">
        <v>80</v>
      </c>
      <c r="B48" s="8" t="s">
        <v>81</v>
      </c>
      <c r="C48" s="23"/>
      <c r="D48" s="23">
        <v>25507603</v>
      </c>
      <c r="E48" s="23"/>
      <c r="F48" s="23"/>
      <c r="G48" s="23"/>
      <c r="H48" s="23" t="s">
        <v>7</v>
      </c>
      <c r="I48" s="24"/>
      <c r="J48" s="24"/>
    </row>
    <row r="49" spans="1:10" ht="33.75" customHeight="1" x14ac:dyDescent="0.25">
      <c r="A49" s="5" t="s">
        <v>98</v>
      </c>
      <c r="B49" s="6" t="s">
        <v>99</v>
      </c>
      <c r="C49" s="21">
        <f>SUM(C50:C50)</f>
        <v>93895.46</v>
      </c>
      <c r="D49" s="21">
        <f>SUM(D50:D50)</f>
        <v>269117.28000000003</v>
      </c>
      <c r="E49" s="23"/>
      <c r="F49" s="23"/>
      <c r="G49" s="21">
        <f>SUM(G50:G50)</f>
        <v>65638.36</v>
      </c>
      <c r="H49" s="23"/>
      <c r="I49" s="24">
        <f t="shared" si="6"/>
        <v>24.39024353991687</v>
      </c>
      <c r="J49" s="24">
        <f t="shared" si="7"/>
        <v>69.905786712158388</v>
      </c>
    </row>
    <row r="50" spans="1:10" ht="17.25" customHeight="1" x14ac:dyDescent="0.25">
      <c r="A50" s="7" t="s">
        <v>100</v>
      </c>
      <c r="B50" s="8" t="s">
        <v>101</v>
      </c>
      <c r="C50" s="23">
        <v>93895.46</v>
      </c>
      <c r="D50" s="23">
        <v>269117.28000000003</v>
      </c>
      <c r="E50" s="23"/>
      <c r="F50" s="23"/>
      <c r="G50" s="23">
        <v>65638.36</v>
      </c>
      <c r="H50" s="23"/>
      <c r="I50" s="24">
        <f t="shared" si="6"/>
        <v>24.39024353991687</v>
      </c>
      <c r="J50" s="24">
        <f t="shared" si="7"/>
        <v>69.905786712158388</v>
      </c>
    </row>
    <row r="51" spans="1:10" ht="62.25" customHeight="1" x14ac:dyDescent="0.25">
      <c r="A51" s="5" t="s">
        <v>82</v>
      </c>
      <c r="B51" s="6" t="s">
        <v>83</v>
      </c>
      <c r="C51" s="21">
        <f>C52+C54+C53</f>
        <v>1247251</v>
      </c>
      <c r="D51" s="21">
        <f>D52+D54+D53</f>
        <v>3155380</v>
      </c>
      <c r="E51" s="21">
        <f t="shared" ref="E51:F51" si="8">E52+E54</f>
        <v>0</v>
      </c>
      <c r="F51" s="21">
        <f t="shared" si="8"/>
        <v>0</v>
      </c>
      <c r="G51" s="21">
        <f>G52+G54+G53</f>
        <v>990999</v>
      </c>
      <c r="H51" s="21" t="s">
        <v>7</v>
      </c>
      <c r="I51" s="24">
        <f t="shared" si="3"/>
        <v>31.406645158427825</v>
      </c>
      <c r="J51" s="22">
        <f t="shared" si="1"/>
        <v>79.454656680972789</v>
      </c>
    </row>
    <row r="52" spans="1:10" ht="32.25" customHeight="1" x14ac:dyDescent="0.25">
      <c r="A52" s="7" t="s">
        <v>84</v>
      </c>
      <c r="B52" s="8" t="s">
        <v>85</v>
      </c>
      <c r="C52" s="23">
        <v>358251</v>
      </c>
      <c r="D52" s="23">
        <v>1564000</v>
      </c>
      <c r="E52" s="23"/>
      <c r="F52" s="23"/>
      <c r="G52" s="23">
        <v>390999</v>
      </c>
      <c r="H52" s="23" t="s">
        <v>7</v>
      </c>
      <c r="I52" s="24">
        <f t="shared" si="3"/>
        <v>24.999936061381074</v>
      </c>
      <c r="J52" s="24">
        <f t="shared" si="1"/>
        <v>109.14107706607936</v>
      </c>
    </row>
    <row r="53" spans="1:10" ht="25.5" customHeight="1" x14ac:dyDescent="0.25">
      <c r="A53" s="7" t="s">
        <v>86</v>
      </c>
      <c r="B53" s="8" t="s">
        <v>87</v>
      </c>
      <c r="C53" s="23">
        <v>889000</v>
      </c>
      <c r="D53" s="23">
        <v>1591380</v>
      </c>
      <c r="E53" s="23"/>
      <c r="F53" s="23"/>
      <c r="G53" s="23">
        <v>600000</v>
      </c>
      <c r="H53" s="23" t="s">
        <v>7</v>
      </c>
      <c r="I53" s="24"/>
      <c r="J53" s="24">
        <f t="shared" si="1"/>
        <v>67.491563554555682</v>
      </c>
    </row>
    <row r="54" spans="1:10" ht="34.5" hidden="1" customHeight="1" x14ac:dyDescent="0.25">
      <c r="A54" s="7" t="s">
        <v>88</v>
      </c>
      <c r="B54" s="8" t="s">
        <v>89</v>
      </c>
      <c r="C54" s="23"/>
      <c r="D54" s="23"/>
      <c r="E54" s="23"/>
      <c r="F54" s="23"/>
      <c r="G54" s="23"/>
      <c r="H54" s="23" t="s">
        <v>7</v>
      </c>
      <c r="I54" s="24" t="e">
        <f t="shared" si="3"/>
        <v>#DIV/0!</v>
      </c>
      <c r="J54" s="24" t="e">
        <f t="shared" si="1"/>
        <v>#DIV/0!</v>
      </c>
    </row>
    <row r="55" spans="1:10" ht="26.25" customHeight="1" x14ac:dyDescent="0.25">
      <c r="A55" s="27" t="s">
        <v>90</v>
      </c>
      <c r="B55" s="28"/>
      <c r="C55" s="21">
        <f>C7+C16+C18+C21+C27+C32+C38+C41+C46+C49+C51+C31</f>
        <v>107891660.77</v>
      </c>
      <c r="D55" s="21">
        <f>D7+D16+D18+D21+D27+D32+D38+D41+D46+D49+D51+D31</f>
        <v>568583697.27999997</v>
      </c>
      <c r="E55" s="21">
        <f>E7+E16+E18+E21+E27+E32+E38+E41+E46+E51</f>
        <v>0</v>
      </c>
      <c r="F55" s="21">
        <f>F7+F16+F18+F21+F27+F32+F38+F41+F46+F51</f>
        <v>0</v>
      </c>
      <c r="G55" s="21">
        <f>G7+G16+G18+G21+G27+G32+G38+G41+G46+G49+G51+G31</f>
        <v>114876156.76000001</v>
      </c>
      <c r="H55" s="25"/>
      <c r="I55" s="22">
        <f t="shared" si="3"/>
        <v>20.203913216215387</v>
      </c>
      <c r="J55" s="22">
        <f t="shared" si="1"/>
        <v>106.47361987029686</v>
      </c>
    </row>
    <row r="56" spans="1:10" ht="15.75" x14ac:dyDescent="0.25">
      <c r="A56" s="15"/>
      <c r="B56" s="14"/>
      <c r="C56" s="14"/>
      <c r="D56" s="14"/>
      <c r="E56" s="16"/>
      <c r="F56" s="16"/>
      <c r="G56" s="16"/>
      <c r="H56" s="16" t="s">
        <v>91</v>
      </c>
      <c r="I56" s="17"/>
      <c r="J56" s="17"/>
    </row>
    <row r="57" spans="1:10" ht="15.75" x14ac:dyDescent="0.25">
      <c r="A57" s="18"/>
      <c r="B57" s="18"/>
      <c r="C57" s="18"/>
      <c r="D57" s="18"/>
      <c r="E57" s="18"/>
      <c r="F57" s="18"/>
      <c r="G57" s="18"/>
      <c r="H57" s="18"/>
      <c r="I57" s="17"/>
      <c r="J57" s="17"/>
    </row>
    <row r="58" spans="1:10" s="10" customFormat="1" ht="47.25" x14ac:dyDescent="0.25">
      <c r="A58" s="9" t="s">
        <v>108</v>
      </c>
      <c r="G58" s="10" t="s">
        <v>102</v>
      </c>
      <c r="I58" s="11"/>
      <c r="J58" s="11"/>
    </row>
    <row r="59" spans="1:10" ht="15.75" x14ac:dyDescent="0.25">
      <c r="A59" s="19"/>
      <c r="B59" s="18"/>
      <c r="C59" s="18"/>
      <c r="D59" s="18"/>
      <c r="E59" s="18"/>
      <c r="F59" s="18"/>
      <c r="G59" s="18"/>
      <c r="H59" s="18"/>
      <c r="I59" s="17"/>
      <c r="J59" s="17"/>
    </row>
    <row r="60" spans="1:10" ht="15.75" x14ac:dyDescent="0.25">
      <c r="A60" s="19" t="s">
        <v>103</v>
      </c>
      <c r="B60" s="18"/>
      <c r="C60" s="18"/>
      <c r="D60" s="18"/>
      <c r="E60" s="18"/>
      <c r="F60" s="18"/>
      <c r="G60" s="18"/>
      <c r="H60" s="18"/>
      <c r="I60" s="17"/>
      <c r="J60" s="17"/>
    </row>
    <row r="61" spans="1:10" ht="15.75" x14ac:dyDescent="0.25">
      <c r="A61" s="19" t="s">
        <v>104</v>
      </c>
      <c r="B61" s="18"/>
      <c r="C61" s="20"/>
      <c r="D61" s="20"/>
      <c r="E61" s="20"/>
      <c r="F61" s="20"/>
      <c r="G61" s="20"/>
      <c r="H61" s="18"/>
      <c r="I61" s="17"/>
      <c r="J61" s="17"/>
    </row>
    <row r="62" spans="1:10" ht="15.75" x14ac:dyDescent="0.25">
      <c r="A62" s="18"/>
      <c r="B62" s="18"/>
      <c r="C62" s="18"/>
      <c r="D62" s="18"/>
      <c r="E62" s="18"/>
      <c r="F62" s="18"/>
      <c r="G62" s="18"/>
      <c r="H62" s="18"/>
      <c r="I62" s="17"/>
      <c r="J62" s="17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2021-04-27T06:28:36Z</dcterms:modified>
</cp:coreProperties>
</file>