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15" windowWidth="18195" windowHeight="10620"/>
  </bookViews>
  <sheets>
    <sheet name="Доходы" sheetId="1" r:id="rId1"/>
    <sheet name="Доходы (2)" sheetId="3" r:id="rId2"/>
    <sheet name="Лист1" sheetId="2" r:id="rId3"/>
  </sheets>
  <definedNames>
    <definedName name="_xlnm._FilterDatabase" localSheetId="0" hidden="1">Доходы!$A$6:$E$62</definedName>
    <definedName name="_xlnm._FilterDatabase" localSheetId="1" hidden="1">'Доходы (2)'!$A$4:$D$15</definedName>
    <definedName name="_xlnm.Print_Titles" localSheetId="0">Доходы!$4:$6</definedName>
    <definedName name="_xlnm.Print_Titles" localSheetId="1">'Доходы (2)'!$2:$4</definedName>
    <definedName name="_xlnm.Print_Area" localSheetId="0">Доходы!$A$1:$E$62</definedName>
    <definedName name="_xlnm.Print_Area" localSheetId="1">'Доходы (2)'!$A$1:$F$15</definedName>
  </definedNames>
  <calcPr calcId="125725"/>
</workbook>
</file>

<file path=xl/calcChain.xml><?xml version="1.0" encoding="utf-8"?>
<calcChain xmlns="http://schemas.openxmlformats.org/spreadsheetml/2006/main">
  <c r="D59" i="1"/>
  <c r="D41"/>
  <c r="D9"/>
  <c r="D8"/>
  <c r="C59"/>
  <c r="E60"/>
  <c r="E42"/>
  <c r="D35"/>
  <c r="E35" s="1"/>
  <c r="D31"/>
  <c r="D30" s="1"/>
  <c r="D33"/>
  <c r="E34"/>
  <c r="D16"/>
  <c r="D15" s="1"/>
  <c r="D14" s="1"/>
  <c r="D18"/>
  <c r="D20"/>
  <c r="D22"/>
  <c r="E13"/>
  <c r="B5" i="3"/>
  <c r="C53" i="1"/>
  <c r="E58"/>
  <c r="E57"/>
  <c r="D57"/>
  <c r="D53" s="1"/>
  <c r="C57"/>
  <c r="E50"/>
  <c r="E49"/>
  <c r="E48"/>
  <c r="B15" i="3" l="1"/>
  <c r="F13"/>
  <c r="D13"/>
  <c r="E5" l="1"/>
  <c r="E15" s="1"/>
  <c r="F12"/>
  <c r="D12"/>
  <c r="D39" i="1" l="1"/>
  <c r="D38" s="1"/>
  <c r="D37" s="1"/>
  <c r="C25"/>
  <c r="C24" s="1"/>
  <c r="D25"/>
  <c r="D24" s="1"/>
  <c r="E24" i="3" l="1"/>
  <c r="B24"/>
  <c r="A24"/>
  <c r="C46" i="1" l="1"/>
  <c r="C45" s="1"/>
  <c r="C44" s="1"/>
  <c r="D46"/>
  <c r="D45" s="1"/>
  <c r="D44" s="1"/>
  <c r="C41"/>
  <c r="C39"/>
  <c r="C9" l="1"/>
  <c r="C15"/>
  <c r="C14" s="1"/>
  <c r="D28"/>
  <c r="D27" s="1"/>
  <c r="C28"/>
  <c r="C30"/>
  <c r="C37"/>
  <c r="D52"/>
  <c r="D51" s="1"/>
  <c r="C7" l="1"/>
  <c r="D62"/>
  <c r="D7"/>
  <c r="C52"/>
  <c r="C51" s="1"/>
  <c r="C27"/>
  <c r="E51" l="1"/>
  <c r="E52"/>
  <c r="C62"/>
  <c r="F11" i="3"/>
  <c r="D11"/>
  <c r="B17" l="1"/>
  <c r="E8" i="1" l="1"/>
  <c r="E9"/>
  <c r="E10"/>
  <c r="E11"/>
  <c r="E12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6"/>
  <c r="E37"/>
  <c r="E38"/>
  <c r="E39"/>
  <c r="E40"/>
  <c r="E41"/>
  <c r="E43"/>
  <c r="E44"/>
  <c r="E45"/>
  <c r="E46"/>
  <c r="E47"/>
  <c r="E53"/>
  <c r="E54"/>
  <c r="E55"/>
  <c r="E56"/>
  <c r="E59"/>
  <c r="E61"/>
  <c r="E62"/>
  <c r="E7"/>
  <c r="E23" i="3" l="1"/>
  <c r="F24" l="1"/>
  <c r="G24" s="1"/>
  <c r="B23"/>
  <c r="F23" s="1"/>
  <c r="A23"/>
  <c r="C24" l="1"/>
  <c r="C23"/>
  <c r="C5"/>
  <c r="C15" s="1"/>
  <c r="F14"/>
  <c r="F10"/>
  <c r="F9"/>
  <c r="F8"/>
  <c r="F7"/>
  <c r="D14"/>
  <c r="D10"/>
  <c r="D9"/>
  <c r="D8"/>
  <c r="E17" l="1"/>
  <c r="D15"/>
  <c r="F5"/>
  <c r="D5"/>
  <c r="D7" l="1"/>
  <c r="F6" l="1"/>
  <c r="D6"/>
  <c r="F15" l="1"/>
</calcChain>
</file>

<file path=xl/sharedStrings.xml><?xml version="1.0" encoding="utf-8"?>
<sst xmlns="http://schemas.openxmlformats.org/spreadsheetml/2006/main" count="137" uniqueCount="124">
  <si>
    <t>(рублей)</t>
  </si>
  <si>
    <t>Код бюджетной классификации Российской Федерации</t>
  </si>
  <si>
    <t>Наименование доходов</t>
  </si>
  <si>
    <t>Процент исполнения к прогнозным параметрам доходов</t>
  </si>
  <si>
    <t>ВСЕГО:</t>
  </si>
  <si>
    <t>Процент исполнения к утверждённым параметрам доходов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</si>
  <si>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</si>
  <si>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</si>
  <si>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</si>
  <si>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</si>
  <si>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</si>
  <si>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</si>
  <si>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</si>
  <si>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 xml:space="preserve">НАЛОГОВЫЕ И НЕНАЛОГОВЫЕ ДОХОДЫ                                 </t>
  </si>
  <si>
    <t>Итого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</si>
  <si>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</si>
  <si>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</si>
  <si>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</si>
  <si>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</si>
  <si>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</si>
  <si>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</si>
  <si>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</si>
  <si>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</si>
  <si>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</si>
  <si>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</si>
  <si>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</si>
  <si>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</si>
  <si>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</si>
  <si>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</si>
  <si>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</si>
  <si>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</si>
  <si>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</si>
  <si>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</si>
  <si>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</si>
  <si>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</si>
  <si>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</si>
  <si>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</si>
  <si>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</si>
  <si>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</si>
  <si>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</si>
  <si>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</si>
  <si>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</si>
  <si>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</si>
  <si>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</si>
  <si>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</si>
  <si>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1 05 00000 00 0000 000</t>
  </si>
  <si>
    <t>1 05 03000 01 0000 110</t>
  </si>
  <si>
    <t>Единый сельскохозяйственный налог</t>
  </si>
  <si>
    <t>1 05 03010 01 0000 110</t>
  </si>
  <si>
    <t>1 06 00000 00 0000 000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</si>
  <si>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</si>
  <si>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</si>
  <si>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</si>
  <si>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</si>
  <si>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</si>
  <si>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</si>
  <si>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</si>
  <si>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</si>
  <si>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</si>
  <si>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</si>
  <si>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</si>
  <si>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</si>
  <si>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</si>
  <si>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</si>
  <si>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</si>
  <si>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</si>
  <si>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</si>
  <si>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</si>
  <si>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</si>
  <si>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</si>
  <si>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</si>
  <si>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</si>
  <si>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</si>
  <si>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</si>
  <si>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</si>
  <si>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</si>
  <si>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</si>
  <si>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</si>
  <si>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</si>
  <si>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</si>
  <si>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</si>
  <si>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</si>
  <si>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2 02 20000 00 0000 150</t>
  </si>
  <si>
    <t>Субсидии бюджетам субъектов Российской Федерации и муниципальных образований</t>
  </si>
  <si>
    <t>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</si>
  <si>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</si>
  <si>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</si>
  <si>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</si>
  <si>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2 02 25555 13 0000 150</t>
  </si>
  <si>
    <t>Субсидии бюджетам городских 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</si>
  <si>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</si>
  <si>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</si>
  <si>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</si>
  <si>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</si>
  <si>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Уточнённая бюджетная роспись на 2021 год
</t>
  </si>
  <si>
    <t>Прогноз доходов
на 2021 год</t>
  </si>
  <si>
    <t>% 2021г. к 2020г.</t>
  </si>
  <si>
    <t>2 02 00000 00 0000 000</t>
  </si>
  <si>
    <t>БЕЗВОЗМЕЗДНЫЕ ПОСТУПЛЕНИЯ ОТ ДРУГИХ БЮДЖЕТОВ БЮДЖЕТНОЙ СИСТЕМЫ РОССИЙСКОЙ ФЕДЕРАЦИИ</t>
  </si>
  <si>
    <t>Кассовое исполнение
зашесть месяцев
2021 года</t>
  </si>
  <si>
    <t>Кассовое исполнение
за шесть месяцев
2020 года</t>
  </si>
  <si>
    <t>ШТРАФЫ, САНКЦИИ, ВОЗМЕЩЕНИЕ УЩЕРБА</t>
  </si>
  <si>
    <t>ПРОЧИЕ НЕНАЛОГОВЫЕ ДОХОДЫ</t>
  </si>
  <si>
    <t>1 17 00000 00 0000 000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</si>
  <si>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</si>
  <si>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</si>
  <si>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</si>
  <si>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>1 17 15030 13 0000 150</t>
  </si>
  <si>
    <t>2 02 29999 00 0000 150</t>
  </si>
  <si>
    <t>2 02 29999 13 0000 150</t>
  </si>
  <si>
    <t>Прочие субсидии</t>
  </si>
  <si>
    <t>Прочие субсидии бюджетам городских поселений</t>
  </si>
  <si>
    <t>Доходы бюджета Трубчевского городского поселения Трубчевского муниципального района Брянской области за 9 месяцев 2021 года</t>
  </si>
  <si>
    <t>Кассовое исполнение
за 9 месяцев
2021 года</t>
  </si>
  <si>
    <t>101 02080 01 0000 110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</si>
  <si>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</si>
  <si>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1 09 04053 13 0000 110</t>
  </si>
  <si>
    <t>Земельный налог (по обязательствам, возникшим до 1 января 2006 года), мобилизуемый на территориях городских поселений</t>
  </si>
  <si>
    <t>1 09 04050 13 0000 110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</si>
  <si>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</si>
  <si>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1 11 05313 13 0000 120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</si>
  <si>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</si>
  <si>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2 07 05020 13 0000 150</t>
  </si>
  <si>
    <t>Приложение 1 
к постановлению 
Администрации Трубчевского муниципального района
от 21.10.2021г.     № 848</t>
  </si>
</sst>
</file>

<file path=xl/styles.xml><?xml version="1.0" encoding="utf-8"?>
<styleSheet xmlns="http://schemas.openxmlformats.org/spreadsheetml/2006/main">
  <numFmts count="1">
    <numFmt numFmtId="164" formatCode="dd\.mm\.yyyy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39997558519241921"/>
        <bgColor indexed="64"/>
      </patternFill>
    </fill>
  </fills>
  <borders count="5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67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4" fontId="25" fillId="0" borderId="6" xfId="8" applyNumberFormat="1" applyFont="1" applyBorder="1" applyAlignment="1" applyProtection="1">
      <alignment horizontal="center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" fontId="25" fillId="0" borderId="6" xfId="8" applyNumberFormat="1" applyFont="1" applyBorder="1" applyAlignment="1" applyProtection="1">
      <alignment horizontal="center" vertical="center"/>
    </xf>
    <xf numFmtId="0" fontId="11" fillId="0" borderId="57" xfId="0" applyFont="1" applyFill="1" applyBorder="1" applyAlignment="1">
      <alignment horizontal="left" vertical="center" wrapText="1"/>
    </xf>
    <xf numFmtId="0" fontId="26" fillId="33" borderId="4" xfId="0" applyFont="1" applyFill="1" applyBorder="1" applyAlignment="1">
      <alignment vertical="center" wrapText="1"/>
    </xf>
    <xf numFmtId="0" fontId="26" fillId="33" borderId="57" xfId="0" applyFont="1" applyFill="1" applyBorder="1" applyAlignment="1">
      <alignment vertical="center" wrapText="1"/>
    </xf>
    <xf numFmtId="4" fontId="25" fillId="0" borderId="13" xfId="8" applyNumberFormat="1" applyFont="1" applyBorder="1" applyAlignment="1" applyProtection="1">
      <alignment horizontal="center" vertical="center"/>
    </xf>
    <xf numFmtId="4" fontId="24" fillId="0" borderId="13" xfId="7" applyNumberFormat="1" applyFont="1" applyBorder="1" applyAlignment="1" applyProtection="1">
      <alignment horizontal="center"/>
    </xf>
    <xf numFmtId="4" fontId="26" fillId="33" borderId="57" xfId="0" applyNumberFormat="1" applyFont="1" applyFill="1" applyBorder="1" applyAlignment="1">
      <alignment horizontal="center" vertical="center"/>
    </xf>
    <xf numFmtId="4" fontId="11" fillId="30" borderId="57" xfId="0" applyNumberFormat="1" applyFont="1" applyFill="1" applyBorder="1" applyAlignment="1">
      <alignment horizontal="center" vertical="center" wrapText="1"/>
    </xf>
    <xf numFmtId="4" fontId="26" fillId="33" borderId="57" xfId="0" applyNumberFormat="1" applyFont="1" applyFill="1" applyBorder="1" applyAlignment="1">
      <alignment horizontal="center" vertical="center" wrapText="1"/>
    </xf>
    <xf numFmtId="4" fontId="25" fillId="0" borderId="13" xfId="7" applyNumberFormat="1" applyFont="1" applyBorder="1" applyProtection="1">
      <alignment horizontal="right"/>
    </xf>
    <xf numFmtId="1" fontId="26" fillId="30" borderId="57" xfId="0" quotePrefix="1" applyNumberFormat="1" applyFont="1" applyFill="1" applyBorder="1" applyAlignment="1">
      <alignment vertical="center" wrapText="1"/>
    </xf>
    <xf numFmtId="0" fontId="26" fillId="30" borderId="57" xfId="0" applyNumberFormat="1" applyFont="1" applyFill="1" applyBorder="1" applyAlignment="1">
      <alignment horizontal="left" vertical="center" wrapText="1"/>
    </xf>
    <xf numFmtId="1" fontId="26" fillId="0" borderId="57" xfId="0" applyNumberFormat="1" applyFont="1" applyFill="1" applyBorder="1" applyAlignment="1">
      <alignment vertical="top" wrapText="1"/>
    </xf>
    <xf numFmtId="0" fontId="26" fillId="34" borderId="57" xfId="0" applyFont="1" applyFill="1" applyBorder="1" applyAlignment="1">
      <alignment horizontal="left" vertical="top" wrapText="1"/>
    </xf>
    <xf numFmtId="1" fontId="26" fillId="34" borderId="57" xfId="0" applyNumberFormat="1" applyFont="1" applyFill="1" applyBorder="1" applyAlignment="1">
      <alignment vertical="top" shrinkToFit="1"/>
    </xf>
    <xf numFmtId="1" fontId="11" fillId="0" borderId="57" xfId="0" applyNumberFormat="1" applyFont="1" applyFill="1" applyBorder="1" applyAlignment="1">
      <alignment vertical="top" wrapText="1"/>
    </xf>
    <xf numFmtId="0" fontId="11" fillId="0" borderId="57" xfId="0" applyFont="1" applyFill="1" applyBorder="1" applyAlignment="1">
      <alignment vertical="top" wrapText="1"/>
    </xf>
    <xf numFmtId="1" fontId="11" fillId="0" borderId="57" xfId="0" applyNumberFormat="1" applyFont="1" applyBorder="1" applyAlignment="1">
      <alignment vertical="top"/>
    </xf>
    <xf numFmtId="0" fontId="11" fillId="0" borderId="57" xfId="0" applyFont="1" applyBorder="1" applyAlignment="1">
      <alignment vertical="center" wrapText="1"/>
    </xf>
    <xf numFmtId="1" fontId="11" fillId="35" borderId="57" xfId="0" applyNumberFormat="1" applyFont="1" applyFill="1" applyBorder="1" applyAlignment="1">
      <alignment vertical="top" shrinkToFit="1"/>
    </xf>
    <xf numFmtId="0" fontId="11" fillId="35" borderId="57" xfId="0" applyFont="1" applyFill="1" applyBorder="1" applyAlignment="1">
      <alignment vertical="top" wrapText="1"/>
    </xf>
    <xf numFmtId="1" fontId="27" fillId="0" borderId="57" xfId="0" applyNumberFormat="1" applyFont="1" applyBorder="1" applyAlignment="1">
      <alignment vertical="top" wrapText="1"/>
    </xf>
    <xf numFmtId="0" fontId="27" fillId="0" borderId="57" xfId="0" applyFont="1" applyBorder="1" applyAlignment="1">
      <alignment horizontal="justify" vertical="top" wrapText="1"/>
    </xf>
    <xf numFmtId="1" fontId="11" fillId="34" borderId="57" xfId="0" applyNumberFormat="1" applyFont="1" applyFill="1" applyBorder="1" applyAlignment="1">
      <alignment vertical="top" shrinkToFit="1"/>
    </xf>
    <xf numFmtId="0" fontId="11" fillId="34" borderId="57" xfId="0" applyFont="1" applyFill="1" applyBorder="1" applyAlignment="1">
      <alignment vertical="top" wrapText="1"/>
    </xf>
    <xf numFmtId="0" fontId="11" fillId="34" borderId="57" xfId="0" applyFont="1" applyFill="1" applyBorder="1" applyAlignment="1">
      <alignment horizontal="left" vertical="top" wrapText="1"/>
    </xf>
    <xf numFmtId="1" fontId="26" fillId="35" borderId="57" xfId="0" applyNumberFormat="1" applyFont="1" applyFill="1" applyBorder="1" applyAlignment="1">
      <alignment shrinkToFit="1"/>
    </xf>
    <xf numFmtId="0" fontId="26" fillId="35" borderId="57" xfId="0" applyFont="1" applyFill="1" applyBorder="1" applyAlignment="1">
      <alignment wrapText="1"/>
    </xf>
    <xf numFmtId="1" fontId="11" fillId="35" borderId="57" xfId="0" applyNumberFormat="1" applyFont="1" applyFill="1" applyBorder="1" applyAlignment="1">
      <alignment shrinkToFit="1"/>
    </xf>
    <xf numFmtId="0" fontId="11" fillId="35" borderId="57" xfId="0" applyFont="1" applyFill="1" applyBorder="1" applyAlignment="1">
      <alignment wrapText="1"/>
    </xf>
    <xf numFmtId="0" fontId="26" fillId="0" borderId="57" xfId="0" applyFont="1" applyFill="1" applyBorder="1" applyAlignment="1">
      <alignment horizontal="left" vertical="top" wrapText="1"/>
    </xf>
    <xf numFmtId="0" fontId="11" fillId="0" borderId="57" xfId="0" applyFont="1" applyFill="1" applyBorder="1" applyAlignment="1">
      <alignment horizontal="left" vertical="top" wrapText="1"/>
    </xf>
    <xf numFmtId="1" fontId="28" fillId="0" borderId="57" xfId="0" applyNumberFormat="1" applyFont="1" applyBorder="1" applyAlignment="1">
      <alignment vertical="top" wrapText="1"/>
    </xf>
    <xf numFmtId="0" fontId="28" fillId="0" borderId="57" xfId="0" applyFont="1" applyBorder="1" applyAlignment="1">
      <alignment horizontal="justify" vertical="top" wrapText="1"/>
    </xf>
    <xf numFmtId="4" fontId="25" fillId="30" borderId="13" xfId="7" applyNumberFormat="1" applyFont="1" applyFill="1" applyBorder="1" applyProtection="1">
      <alignment horizontal="right"/>
    </xf>
    <xf numFmtId="4" fontId="25" fillId="30" borderId="6" xfId="7" applyNumberFormat="1" applyFont="1" applyFill="1" applyBorder="1" applyProtection="1">
      <alignment horizontal="right"/>
    </xf>
    <xf numFmtId="1" fontId="26" fillId="30" borderId="57" xfId="0" applyNumberFormat="1" applyFont="1" applyFill="1" applyBorder="1" applyAlignment="1">
      <alignment vertical="center" wrapText="1"/>
    </xf>
    <xf numFmtId="4" fontId="24" fillId="0" borderId="10" xfId="7" applyNumberFormat="1" applyFont="1" applyBorder="1" applyProtection="1">
      <alignment horizontal="right"/>
    </xf>
    <xf numFmtId="0" fontId="11" fillId="0" borderId="4" xfId="0" applyFont="1" applyFill="1" applyBorder="1" applyAlignment="1">
      <alignment horizontal="left" vertical="center" wrapText="1"/>
    </xf>
    <xf numFmtId="4" fontId="25" fillId="0" borderId="0" xfId="8" applyNumberFormat="1" applyFont="1" applyBorder="1" applyAlignment="1" applyProtection="1">
      <alignment horizontal="center" vertical="center"/>
    </xf>
    <xf numFmtId="4" fontId="24" fillId="0" borderId="0" xfId="7" applyNumberFormat="1" applyFont="1" applyBorder="1" applyAlignment="1" applyProtection="1">
      <alignment horizontal="center"/>
    </xf>
    <xf numFmtId="4" fontId="11" fillId="30" borderId="2" xfId="0" applyNumberFormat="1" applyFont="1" applyFill="1" applyBorder="1" applyAlignment="1">
      <alignment horizontal="center" vertical="center" wrapText="1"/>
    </xf>
    <xf numFmtId="4" fontId="26" fillId="36" borderId="57" xfId="0" applyNumberFormat="1" applyFont="1" applyFill="1" applyBorder="1" applyAlignment="1">
      <alignment horizontal="center" vertical="center" wrapText="1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4"/>
  <sheetViews>
    <sheetView tabSelected="1" view="pageBreakPreview" zoomScale="90" zoomScaleNormal="90" zoomScaleSheetLayoutView="90" workbookViewId="0">
      <selection activeCell="C11" sqref="C11"/>
    </sheetView>
  </sheetViews>
  <sheetFormatPr defaultRowHeight="12.75"/>
  <cols>
    <col min="1" max="1" width="26.85546875" style="3" customWidth="1"/>
    <col min="2" max="2" width="60.7109375" style="4" customWidth="1"/>
    <col min="3" max="3" width="18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>
      <c r="A1" s="1"/>
      <c r="B1" s="2"/>
      <c r="C1" s="59" t="s">
        <v>123</v>
      </c>
      <c r="D1" s="59"/>
      <c r="E1" s="59"/>
    </row>
    <row r="2" spans="1:6" ht="15.75">
      <c r="A2" s="60" t="s">
        <v>112</v>
      </c>
      <c r="B2" s="60"/>
      <c r="C2" s="60"/>
      <c r="D2" s="60"/>
      <c r="E2" s="60"/>
    </row>
    <row r="3" spans="1:6">
      <c r="A3" s="5"/>
      <c r="B3" s="6"/>
      <c r="C3" s="7"/>
      <c r="D3" s="8"/>
      <c r="E3" s="9" t="s">
        <v>0</v>
      </c>
    </row>
    <row r="4" spans="1:6">
      <c r="A4" s="61" t="s">
        <v>1</v>
      </c>
      <c r="B4" s="61" t="s">
        <v>2</v>
      </c>
      <c r="C4" s="61" t="s">
        <v>94</v>
      </c>
      <c r="D4" s="61" t="s">
        <v>113</v>
      </c>
      <c r="E4" s="64" t="s">
        <v>5</v>
      </c>
    </row>
    <row r="5" spans="1:6">
      <c r="A5" s="62"/>
      <c r="B5" s="62"/>
      <c r="C5" s="62"/>
      <c r="D5" s="62"/>
      <c r="E5" s="65"/>
    </row>
    <row r="6" spans="1:6" ht="39.75" customHeight="1">
      <c r="A6" s="63"/>
      <c r="B6" s="63"/>
      <c r="C6" s="63"/>
      <c r="D6" s="63"/>
      <c r="E6" s="66"/>
    </row>
    <row r="7" spans="1:6" ht="15.75">
      <c r="A7" s="24" t="s">
        <v>15</v>
      </c>
      <c r="B7" s="25" t="s">
        <v>16</v>
      </c>
      <c r="C7" s="49">
        <f>C8+C14+C24+C27+C37+C44+C48</f>
        <v>44396600</v>
      </c>
      <c r="D7" s="49">
        <f>D8+D14+D24+D27+D37+D44+D48</f>
        <v>22575359.140000001</v>
      </c>
      <c r="E7" s="10">
        <f>D7/C7*100</f>
        <v>50.849297333579599</v>
      </c>
      <c r="F7" s="13"/>
    </row>
    <row r="8" spans="1:6" ht="15.75">
      <c r="A8" s="26" t="s">
        <v>17</v>
      </c>
      <c r="B8" s="27" t="s">
        <v>6</v>
      </c>
      <c r="C8" s="23">
        <v>16773000</v>
      </c>
      <c r="D8" s="23">
        <f>D9</f>
        <v>12014097.4</v>
      </c>
      <c r="E8" s="10">
        <f t="shared" ref="E8:E62" si="0">D8/C8*100</f>
        <v>71.627600310022061</v>
      </c>
      <c r="F8" s="13"/>
    </row>
    <row r="9" spans="1:6" ht="15.75">
      <c r="A9" s="28" t="s">
        <v>18</v>
      </c>
      <c r="B9" s="27" t="s">
        <v>19</v>
      </c>
      <c r="C9" s="23">
        <f>C10+C11+C12</f>
        <v>16773000</v>
      </c>
      <c r="D9" s="23">
        <f>D10+D11+D12+D13</f>
        <v>12014097.4</v>
      </c>
      <c r="E9" s="10">
        <f t="shared" si="0"/>
        <v>71.627600310022061</v>
      </c>
      <c r="F9" s="13"/>
    </row>
    <row r="10" spans="1:6" ht="78.75">
      <c r="A10" s="29" t="s">
        <v>20</v>
      </c>
      <c r="B10" s="30" t="s">
        <v>21</v>
      </c>
      <c r="C10" s="23">
        <v>16575918</v>
      </c>
      <c r="D10" s="23">
        <v>11781693.16</v>
      </c>
      <c r="E10" s="10">
        <f t="shared" si="0"/>
        <v>71.077168456069828</v>
      </c>
      <c r="F10" s="13"/>
    </row>
    <row r="11" spans="1:6" ht="126">
      <c r="A11" s="31" t="s">
        <v>22</v>
      </c>
      <c r="B11" s="32" t="s">
        <v>23</v>
      </c>
      <c r="C11" s="23">
        <v>91295</v>
      </c>
      <c r="D11" s="23">
        <v>84440.31</v>
      </c>
      <c r="E11" s="10">
        <f t="shared" si="0"/>
        <v>92.491713675447713</v>
      </c>
      <c r="F11" s="13"/>
    </row>
    <row r="12" spans="1:6" ht="47.25">
      <c r="A12" s="33" t="s">
        <v>24</v>
      </c>
      <c r="B12" s="34" t="s">
        <v>25</v>
      </c>
      <c r="C12" s="23">
        <v>105787</v>
      </c>
      <c r="D12" s="23">
        <v>90925.26</v>
      </c>
      <c r="E12" s="10">
        <f t="shared" si="0"/>
        <v>85.951260551863655</v>
      </c>
      <c r="F12" s="13"/>
    </row>
    <row r="13" spans="1:6" ht="100.5" customHeight="1">
      <c r="A13" s="33" t="s">
        <v>114</v>
      </c>
      <c r="B13" s="34" t="s">
        <v>115</v>
      </c>
      <c r="C13" s="23">
        <v>0</v>
      </c>
      <c r="D13" s="23">
        <v>57038.67</v>
      </c>
      <c r="E13" s="10" t="e">
        <f t="shared" ref="E13" si="1">D13/C13*100</f>
        <v>#DIV/0!</v>
      </c>
      <c r="F13" s="13"/>
    </row>
    <row r="14" spans="1:6" ht="47.25">
      <c r="A14" s="28" t="s">
        <v>26</v>
      </c>
      <c r="B14" s="27" t="s">
        <v>7</v>
      </c>
      <c r="C14" s="23">
        <f>C15</f>
        <v>2592300</v>
      </c>
      <c r="D14" s="23">
        <f>D15</f>
        <v>1922291.77</v>
      </c>
      <c r="E14" s="10">
        <f t="shared" si="0"/>
        <v>74.153908498244803</v>
      </c>
      <c r="F14" s="13"/>
    </row>
    <row r="15" spans="1:6" ht="31.5">
      <c r="A15" s="35" t="s">
        <v>27</v>
      </c>
      <c r="B15" s="36" t="s">
        <v>28</v>
      </c>
      <c r="C15" s="23">
        <f>C16+C18+C20+C22</f>
        <v>2592300</v>
      </c>
      <c r="D15" s="23">
        <f>D16+D18+D20+D22</f>
        <v>1922291.77</v>
      </c>
      <c r="E15" s="10">
        <f t="shared" si="0"/>
        <v>74.153908498244803</v>
      </c>
      <c r="F15" s="13"/>
    </row>
    <row r="16" spans="1:6" ht="94.5">
      <c r="A16" s="37" t="s">
        <v>29</v>
      </c>
      <c r="B16" s="38" t="s">
        <v>30</v>
      </c>
      <c r="C16" s="23">
        <v>1190300</v>
      </c>
      <c r="D16" s="23">
        <f>D17</f>
        <v>871897.32</v>
      </c>
      <c r="E16" s="10">
        <f t="shared" si="0"/>
        <v>73.250215911954967</v>
      </c>
      <c r="F16" s="13"/>
    </row>
    <row r="17" spans="1:6" ht="126">
      <c r="A17" s="37" t="s">
        <v>31</v>
      </c>
      <c r="B17" s="38" t="s">
        <v>32</v>
      </c>
      <c r="C17" s="23">
        <v>1190300</v>
      </c>
      <c r="D17" s="23">
        <v>871897.32</v>
      </c>
      <c r="E17" s="10">
        <f t="shared" si="0"/>
        <v>73.250215911954967</v>
      </c>
      <c r="F17" s="13"/>
    </row>
    <row r="18" spans="1:6" ht="110.25">
      <c r="A18" s="37" t="s">
        <v>33</v>
      </c>
      <c r="B18" s="38" t="s">
        <v>34</v>
      </c>
      <c r="C18" s="23">
        <v>6800</v>
      </c>
      <c r="D18" s="23">
        <f>D19</f>
        <v>6232.04</v>
      </c>
      <c r="E18" s="10">
        <f t="shared" si="0"/>
        <v>91.647647058823537</v>
      </c>
      <c r="F18" s="13"/>
    </row>
    <row r="19" spans="1:6" ht="141.75">
      <c r="A19" s="37" t="s">
        <v>35</v>
      </c>
      <c r="B19" s="38" t="s">
        <v>36</v>
      </c>
      <c r="C19" s="23">
        <v>6800</v>
      </c>
      <c r="D19" s="23">
        <v>6232.04</v>
      </c>
      <c r="E19" s="10">
        <f t="shared" si="0"/>
        <v>91.647647058823537</v>
      </c>
      <c r="F19" s="13"/>
    </row>
    <row r="20" spans="1:6" ht="94.5">
      <c r="A20" s="37" t="s">
        <v>37</v>
      </c>
      <c r="B20" s="38" t="s">
        <v>38</v>
      </c>
      <c r="C20" s="23">
        <v>1565800</v>
      </c>
      <c r="D20" s="23">
        <f>D21</f>
        <v>1198083.05</v>
      </c>
      <c r="E20" s="10">
        <f t="shared" si="0"/>
        <v>76.51571401200664</v>
      </c>
      <c r="F20" s="13"/>
    </row>
    <row r="21" spans="1:6" ht="126">
      <c r="A21" s="37" t="s">
        <v>39</v>
      </c>
      <c r="B21" s="39" t="s">
        <v>40</v>
      </c>
      <c r="C21" s="23">
        <v>1565800</v>
      </c>
      <c r="D21" s="23">
        <v>1198083.05</v>
      </c>
      <c r="E21" s="10">
        <f t="shared" si="0"/>
        <v>76.51571401200664</v>
      </c>
      <c r="F21" s="13"/>
    </row>
    <row r="22" spans="1:6" ht="94.5">
      <c r="A22" s="37" t="s">
        <v>41</v>
      </c>
      <c r="B22" s="39" t="s">
        <v>42</v>
      </c>
      <c r="C22" s="23">
        <v>-170600</v>
      </c>
      <c r="D22" s="23">
        <f>D23</f>
        <v>-153920.64000000001</v>
      </c>
      <c r="E22" s="10">
        <f t="shared" si="0"/>
        <v>90.223118405627218</v>
      </c>
      <c r="F22" s="13"/>
    </row>
    <row r="23" spans="1:6" ht="126">
      <c r="A23" s="37" t="s">
        <v>43</v>
      </c>
      <c r="B23" s="39" t="s">
        <v>44</v>
      </c>
      <c r="C23" s="23">
        <v>-170600</v>
      </c>
      <c r="D23" s="23">
        <v>-153920.64000000001</v>
      </c>
      <c r="E23" s="10">
        <f t="shared" si="0"/>
        <v>90.223118405627218</v>
      </c>
      <c r="F23" s="13"/>
    </row>
    <row r="24" spans="1:6" ht="15.75">
      <c r="A24" s="28" t="s">
        <v>45</v>
      </c>
      <c r="B24" s="27" t="s">
        <v>8</v>
      </c>
      <c r="C24" s="23">
        <f>C25</f>
        <v>25300</v>
      </c>
      <c r="D24" s="23">
        <f>D25</f>
        <v>20141.63</v>
      </c>
      <c r="E24" s="10">
        <f t="shared" si="0"/>
        <v>79.611185770750993</v>
      </c>
      <c r="F24" s="13"/>
    </row>
    <row r="25" spans="1:6" ht="15.75">
      <c r="A25" s="40" t="s">
        <v>46</v>
      </c>
      <c r="B25" s="41" t="s">
        <v>47</v>
      </c>
      <c r="C25" s="23">
        <f>C26</f>
        <v>25300</v>
      </c>
      <c r="D25" s="23">
        <f>D26</f>
        <v>20141.63</v>
      </c>
      <c r="E25" s="10">
        <f t="shared" si="0"/>
        <v>79.611185770750993</v>
      </c>
      <c r="F25" s="13"/>
    </row>
    <row r="26" spans="1:6" ht="15.75">
      <c r="A26" s="42" t="s">
        <v>48</v>
      </c>
      <c r="B26" s="43" t="s">
        <v>47</v>
      </c>
      <c r="C26" s="23">
        <v>25300</v>
      </c>
      <c r="D26" s="23">
        <v>20141.63</v>
      </c>
      <c r="E26" s="10">
        <f t="shared" si="0"/>
        <v>79.611185770750993</v>
      </c>
      <c r="F26" s="13"/>
    </row>
    <row r="27" spans="1:6" ht="15.75">
      <c r="A27" s="28" t="s">
        <v>49</v>
      </c>
      <c r="B27" s="27" t="s">
        <v>9</v>
      </c>
      <c r="C27" s="48">
        <f>C28+C30</f>
        <v>23820000</v>
      </c>
      <c r="D27" s="48">
        <f>D28+D30</f>
        <v>8002505.9999999991</v>
      </c>
      <c r="E27" s="10">
        <f t="shared" si="0"/>
        <v>33.595743073047856</v>
      </c>
      <c r="F27" s="13"/>
    </row>
    <row r="28" spans="1:6" ht="15.75">
      <c r="A28" s="26" t="s">
        <v>50</v>
      </c>
      <c r="B28" s="44" t="s">
        <v>51</v>
      </c>
      <c r="C28" s="23">
        <f>C29</f>
        <v>8638000</v>
      </c>
      <c r="D28" s="23">
        <f>D29</f>
        <v>332673.08</v>
      </c>
      <c r="E28" s="10">
        <f t="shared" si="0"/>
        <v>3.8512743690669136</v>
      </c>
      <c r="F28" s="13"/>
    </row>
    <row r="29" spans="1:6" ht="47.25">
      <c r="A29" s="29" t="s">
        <v>52</v>
      </c>
      <c r="B29" s="45" t="s">
        <v>53</v>
      </c>
      <c r="C29" s="23">
        <v>8638000</v>
      </c>
      <c r="D29" s="23">
        <v>332673.08</v>
      </c>
      <c r="E29" s="10">
        <f t="shared" si="0"/>
        <v>3.8512743690669136</v>
      </c>
      <c r="F29" s="13"/>
    </row>
    <row r="30" spans="1:6" ht="15.75">
      <c r="A30" s="26" t="s">
        <v>54</v>
      </c>
      <c r="B30" s="44" t="s">
        <v>55</v>
      </c>
      <c r="C30" s="48">
        <f>C31+C33</f>
        <v>15182000</v>
      </c>
      <c r="D30" s="48">
        <f>D31+D33+D35</f>
        <v>7669832.919999999</v>
      </c>
      <c r="E30" s="10">
        <f t="shared" si="0"/>
        <v>50.519252535897763</v>
      </c>
      <c r="F30" s="13"/>
    </row>
    <row r="31" spans="1:6" ht="31.5">
      <c r="A31" s="29" t="s">
        <v>56</v>
      </c>
      <c r="B31" s="45" t="s">
        <v>57</v>
      </c>
      <c r="C31" s="23">
        <v>10900000</v>
      </c>
      <c r="D31" s="23">
        <f>D32</f>
        <v>7376095.3499999996</v>
      </c>
      <c r="E31" s="10">
        <f t="shared" si="0"/>
        <v>67.670599541284403</v>
      </c>
      <c r="F31" s="13"/>
    </row>
    <row r="32" spans="1:6" ht="47.25">
      <c r="A32" s="29" t="s">
        <v>58</v>
      </c>
      <c r="B32" s="45" t="s">
        <v>59</v>
      </c>
      <c r="C32" s="23">
        <v>10900000</v>
      </c>
      <c r="D32" s="23">
        <v>7376095.3499999996</v>
      </c>
      <c r="E32" s="10">
        <f t="shared" si="0"/>
        <v>67.670599541284403</v>
      </c>
      <c r="F32" s="13"/>
    </row>
    <row r="33" spans="1:6" ht="31.5">
      <c r="A33" s="29" t="s">
        <v>60</v>
      </c>
      <c r="B33" s="45" t="s">
        <v>61</v>
      </c>
      <c r="C33" s="23">
        <v>4282000</v>
      </c>
      <c r="D33" s="23">
        <f>D34</f>
        <v>293797.51</v>
      </c>
      <c r="E33" s="10">
        <f t="shared" si="0"/>
        <v>6.861221625408688</v>
      </c>
      <c r="F33" s="13"/>
    </row>
    <row r="34" spans="1:6" ht="47.25">
      <c r="A34" s="29" t="s">
        <v>62</v>
      </c>
      <c r="B34" s="45" t="s">
        <v>63</v>
      </c>
      <c r="C34" s="23">
        <v>4282000</v>
      </c>
      <c r="D34" s="23">
        <v>293797.51</v>
      </c>
      <c r="E34" s="10">
        <f t="shared" ref="E34:E35" si="2">D34/C34*100</f>
        <v>6.861221625408688</v>
      </c>
      <c r="F34" s="13"/>
    </row>
    <row r="35" spans="1:6" ht="47.25">
      <c r="A35" s="29" t="s">
        <v>118</v>
      </c>
      <c r="B35" s="45" t="s">
        <v>117</v>
      </c>
      <c r="C35" s="23">
        <v>0</v>
      </c>
      <c r="D35" s="23">
        <f>D36</f>
        <v>-59.94</v>
      </c>
      <c r="E35" s="10" t="e">
        <f t="shared" si="2"/>
        <v>#DIV/0!</v>
      </c>
      <c r="F35" s="13"/>
    </row>
    <row r="36" spans="1:6" ht="47.25">
      <c r="A36" s="29" t="s">
        <v>116</v>
      </c>
      <c r="B36" s="45" t="s">
        <v>117</v>
      </c>
      <c r="C36" s="23">
        <v>0</v>
      </c>
      <c r="D36" s="23">
        <v>-59.94</v>
      </c>
      <c r="E36" s="10" t="e">
        <f t="shared" si="0"/>
        <v>#DIV/0!</v>
      </c>
      <c r="F36" s="13"/>
    </row>
    <row r="37" spans="1:6" ht="47.25">
      <c r="A37" s="28" t="s">
        <v>64</v>
      </c>
      <c r="B37" s="27" t="s">
        <v>10</v>
      </c>
      <c r="C37" s="23">
        <f>C38</f>
        <v>1091000</v>
      </c>
      <c r="D37" s="23">
        <f>D38</f>
        <v>527049.84</v>
      </c>
      <c r="E37" s="10">
        <f t="shared" si="0"/>
        <v>48.308876260311642</v>
      </c>
      <c r="F37" s="13"/>
    </row>
    <row r="38" spans="1:6" ht="126">
      <c r="A38" s="26" t="s">
        <v>65</v>
      </c>
      <c r="B38" s="44" t="s">
        <v>66</v>
      </c>
      <c r="C38" s="23">
        <v>1091000</v>
      </c>
      <c r="D38" s="23">
        <f>D39+D41+D43</f>
        <v>527049.84</v>
      </c>
      <c r="E38" s="10">
        <f t="shared" si="0"/>
        <v>48.308876260311642</v>
      </c>
      <c r="F38" s="13"/>
    </row>
    <row r="39" spans="1:6" ht="78.75">
      <c r="A39" s="29" t="s">
        <v>67</v>
      </c>
      <c r="B39" s="45" t="s">
        <v>68</v>
      </c>
      <c r="C39" s="11">
        <f>C40</f>
        <v>802900</v>
      </c>
      <c r="D39" s="11">
        <f>D40</f>
        <v>501770.32</v>
      </c>
      <c r="E39" s="10">
        <f t="shared" si="0"/>
        <v>62.494746543778803</v>
      </c>
    </row>
    <row r="40" spans="1:6" ht="94.5">
      <c r="A40" s="29" t="s">
        <v>69</v>
      </c>
      <c r="B40" s="45" t="s">
        <v>70</v>
      </c>
      <c r="C40" s="11">
        <v>802900</v>
      </c>
      <c r="D40" s="11">
        <v>501770.32</v>
      </c>
      <c r="E40" s="10">
        <f t="shared" si="0"/>
        <v>62.494746543778803</v>
      </c>
    </row>
    <row r="41" spans="1:6" ht="47.25">
      <c r="A41" s="46" t="s">
        <v>71</v>
      </c>
      <c r="B41" s="47" t="s">
        <v>72</v>
      </c>
      <c r="C41" s="11">
        <f>C43</f>
        <v>0</v>
      </c>
      <c r="D41" s="11">
        <f>D42</f>
        <v>25277.07</v>
      </c>
      <c r="E41" s="10" t="e">
        <f t="shared" si="0"/>
        <v>#DIV/0!</v>
      </c>
    </row>
    <row r="42" spans="1:6" ht="47.25">
      <c r="A42" s="46" t="s">
        <v>73</v>
      </c>
      <c r="B42" s="47" t="s">
        <v>74</v>
      </c>
      <c r="C42" s="11">
        <v>288100</v>
      </c>
      <c r="D42" s="11">
        <v>25277.07</v>
      </c>
      <c r="E42" s="10">
        <f t="shared" ref="E42" si="3">D42/C42*100</f>
        <v>8.7737139881985424</v>
      </c>
    </row>
    <row r="43" spans="1:6" ht="126">
      <c r="A43" s="46" t="s">
        <v>120</v>
      </c>
      <c r="B43" s="47" t="s">
        <v>119</v>
      </c>
      <c r="C43" s="11">
        <v>0</v>
      </c>
      <c r="D43" s="11">
        <v>2.4500000000000002</v>
      </c>
      <c r="E43" s="10" t="e">
        <f t="shared" si="0"/>
        <v>#DIV/0!</v>
      </c>
    </row>
    <row r="44" spans="1:6" ht="31.5">
      <c r="A44" s="26" t="s">
        <v>75</v>
      </c>
      <c r="B44" s="44" t="s">
        <v>11</v>
      </c>
      <c r="C44" s="11">
        <f t="shared" ref="C44:D46" si="4">C45</f>
        <v>70000</v>
      </c>
      <c r="D44" s="11">
        <f t="shared" si="4"/>
        <v>89272.5</v>
      </c>
      <c r="E44" s="10">
        <f t="shared" si="0"/>
        <v>127.53214285714284</v>
      </c>
    </row>
    <row r="45" spans="1:6" ht="47.25">
      <c r="A45" s="26" t="s">
        <v>77</v>
      </c>
      <c r="B45" s="44" t="s">
        <v>76</v>
      </c>
      <c r="C45" s="11">
        <f t="shared" si="4"/>
        <v>70000</v>
      </c>
      <c r="D45" s="11">
        <f t="shared" si="4"/>
        <v>89272.5</v>
      </c>
      <c r="E45" s="10">
        <f t="shared" si="0"/>
        <v>127.53214285714284</v>
      </c>
    </row>
    <row r="46" spans="1:6" ht="31.5">
      <c r="A46" s="29" t="s">
        <v>77</v>
      </c>
      <c r="B46" s="30" t="s">
        <v>78</v>
      </c>
      <c r="C46" s="11">
        <f t="shared" si="4"/>
        <v>70000</v>
      </c>
      <c r="D46" s="11">
        <f t="shared" si="4"/>
        <v>89272.5</v>
      </c>
      <c r="E46" s="10">
        <f t="shared" si="0"/>
        <v>127.53214285714284</v>
      </c>
    </row>
    <row r="47" spans="1:6" ht="47.25">
      <c r="A47" s="29" t="s">
        <v>79</v>
      </c>
      <c r="B47" s="30" t="s">
        <v>80</v>
      </c>
      <c r="C47" s="11">
        <v>70000</v>
      </c>
      <c r="D47" s="11">
        <v>89272.5</v>
      </c>
      <c r="E47" s="10">
        <f t="shared" si="0"/>
        <v>127.53214285714284</v>
      </c>
    </row>
    <row r="48" spans="1:6" ht="15.75">
      <c r="A48" s="35" t="s">
        <v>103</v>
      </c>
      <c r="B48" s="36" t="s">
        <v>102</v>
      </c>
      <c r="C48" s="12">
        <v>25000</v>
      </c>
      <c r="D48" s="12">
        <v>0</v>
      </c>
      <c r="E48" s="10">
        <f t="shared" ref="E48:E50" si="5">D48/C48*100</f>
        <v>0</v>
      </c>
    </row>
    <row r="49" spans="1:5" ht="15.75">
      <c r="A49" s="46" t="s">
        <v>104</v>
      </c>
      <c r="B49" s="47" t="s">
        <v>105</v>
      </c>
      <c r="C49" s="51">
        <v>25000</v>
      </c>
      <c r="D49" s="51">
        <v>0</v>
      </c>
      <c r="E49" s="10">
        <f t="shared" si="5"/>
        <v>0</v>
      </c>
    </row>
    <row r="50" spans="1:5" ht="31.5">
      <c r="A50" s="46" t="s">
        <v>107</v>
      </c>
      <c r="B50" s="47" t="s">
        <v>106</v>
      </c>
      <c r="C50" s="51">
        <v>25000</v>
      </c>
      <c r="D50" s="51">
        <v>0</v>
      </c>
      <c r="E50" s="10">
        <f t="shared" si="5"/>
        <v>0</v>
      </c>
    </row>
    <row r="51" spans="1:5" ht="15.75">
      <c r="A51" s="24" t="s">
        <v>81</v>
      </c>
      <c r="B51" s="25" t="s">
        <v>12</v>
      </c>
      <c r="C51" s="11">
        <f>C52</f>
        <v>10801549.23</v>
      </c>
      <c r="D51" s="11">
        <f>D52+D61</f>
        <v>6638740.5</v>
      </c>
      <c r="E51" s="10">
        <f t="shared" si="0"/>
        <v>61.461003034284175</v>
      </c>
    </row>
    <row r="52" spans="1:5" ht="47.25">
      <c r="A52" s="50" t="s">
        <v>97</v>
      </c>
      <c r="B52" s="25" t="s">
        <v>98</v>
      </c>
      <c r="C52" s="11">
        <f>C53+C59</f>
        <v>10801549.23</v>
      </c>
      <c r="D52" s="11">
        <f>D53+D59</f>
        <v>6647234.9100000001</v>
      </c>
      <c r="E52" s="10">
        <f t="shared" si="0"/>
        <v>61.539643697943866</v>
      </c>
    </row>
    <row r="53" spans="1:5" ht="31.5">
      <c r="A53" s="35" t="s">
        <v>82</v>
      </c>
      <c r="B53" s="36" t="s">
        <v>83</v>
      </c>
      <c r="C53" s="11">
        <f>C54+C55+C56+C57</f>
        <v>10801349.23</v>
      </c>
      <c r="D53" s="11">
        <f>D54+D55+D56+D57</f>
        <v>6647234.9100000001</v>
      </c>
      <c r="E53" s="10">
        <f t="shared" si="0"/>
        <v>61.540783178621474</v>
      </c>
    </row>
    <row r="54" spans="1:5" ht="126">
      <c r="A54" s="46" t="s">
        <v>84</v>
      </c>
      <c r="B54" s="45" t="s">
        <v>85</v>
      </c>
      <c r="C54" s="11">
        <v>2423759.9300000002</v>
      </c>
      <c r="D54" s="11">
        <v>638924.25</v>
      </c>
      <c r="E54" s="10">
        <f t="shared" si="0"/>
        <v>26.360871887175723</v>
      </c>
    </row>
    <row r="55" spans="1:5" ht="94.5">
      <c r="A55" s="46" t="s">
        <v>86</v>
      </c>
      <c r="B55" s="45" t="s">
        <v>87</v>
      </c>
      <c r="C55" s="11">
        <v>24482.42</v>
      </c>
      <c r="D55" s="11">
        <v>6453.78</v>
      </c>
      <c r="E55" s="10">
        <f t="shared" si="0"/>
        <v>26.360874456038253</v>
      </c>
    </row>
    <row r="56" spans="1:5" ht="63">
      <c r="A56" s="46" t="s">
        <v>88</v>
      </c>
      <c r="B56" s="45" t="s">
        <v>89</v>
      </c>
      <c r="C56" s="11">
        <v>6001856.8799999999</v>
      </c>
      <c r="D56" s="11">
        <v>6001856.8799999999</v>
      </c>
      <c r="E56" s="10">
        <f t="shared" si="0"/>
        <v>100</v>
      </c>
    </row>
    <row r="57" spans="1:5" ht="15.75">
      <c r="A57" s="46" t="s">
        <v>108</v>
      </c>
      <c r="B57" s="45" t="s">
        <v>110</v>
      </c>
      <c r="C57" s="11">
        <f>C58</f>
        <v>2351250</v>
      </c>
      <c r="D57" s="11">
        <f>D58</f>
        <v>0</v>
      </c>
      <c r="E57" s="10">
        <f t="shared" si="0"/>
        <v>0</v>
      </c>
    </row>
    <row r="58" spans="1:5" ht="15.75">
      <c r="A58" s="46" t="s">
        <v>109</v>
      </c>
      <c r="B58" s="45" t="s">
        <v>111</v>
      </c>
      <c r="C58" s="11">
        <v>2351250</v>
      </c>
      <c r="D58" s="11">
        <v>0</v>
      </c>
      <c r="E58" s="10">
        <f t="shared" si="0"/>
        <v>0</v>
      </c>
    </row>
    <row r="59" spans="1:5" ht="31.5">
      <c r="A59" s="35" t="s">
        <v>90</v>
      </c>
      <c r="B59" s="36" t="s">
        <v>91</v>
      </c>
      <c r="C59" s="11">
        <f>C60</f>
        <v>200</v>
      </c>
      <c r="D59" s="11">
        <f>D60</f>
        <v>0</v>
      </c>
      <c r="E59" s="10">
        <f t="shared" si="0"/>
        <v>0</v>
      </c>
    </row>
    <row r="60" spans="1:5" ht="47.25">
      <c r="A60" s="46" t="s">
        <v>92</v>
      </c>
      <c r="B60" s="47" t="s">
        <v>93</v>
      </c>
      <c r="C60" s="11">
        <v>200</v>
      </c>
      <c r="D60" s="11">
        <v>0</v>
      </c>
      <c r="E60" s="10">
        <f t="shared" ref="E60" si="6">D60/C60*100</f>
        <v>0</v>
      </c>
    </row>
    <row r="61" spans="1:5" ht="47.25">
      <c r="A61" s="46" t="s">
        <v>122</v>
      </c>
      <c r="B61" s="36" t="s">
        <v>121</v>
      </c>
      <c r="C61" s="11">
        <v>0</v>
      </c>
      <c r="D61" s="11">
        <v>-8494.41</v>
      </c>
      <c r="E61" s="10" t="e">
        <f t="shared" si="0"/>
        <v>#DIV/0!</v>
      </c>
    </row>
    <row r="62" spans="1:5">
      <c r="A62" s="57" t="s">
        <v>4</v>
      </c>
      <c r="B62" s="58"/>
      <c r="C62" s="12">
        <f>C51+C7</f>
        <v>55198149.230000004</v>
      </c>
      <c r="D62" s="12">
        <f>D51+D7</f>
        <v>29214099.640000001</v>
      </c>
      <c r="E62" s="10">
        <f t="shared" si="0"/>
        <v>52.925868072624141</v>
      </c>
    </row>
    <row r="63" spans="1:5">
      <c r="C63" s="13"/>
      <c r="D63" s="13"/>
    </row>
    <row r="64" spans="1:5">
      <c r="C64" s="13"/>
      <c r="D64" s="13"/>
    </row>
  </sheetData>
  <autoFilter ref="A6:E62"/>
  <mergeCells count="8">
    <mergeCell ref="A62:B62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68" fitToHeight="0" orientation="portrait" r:id="rId1"/>
  <headerFooter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90" zoomScaleNormal="90" zoomScaleSheetLayoutView="90" workbookViewId="0">
      <selection activeCell="B5" sqref="B5"/>
    </sheetView>
  </sheetViews>
  <sheetFormatPr defaultRowHeight="12.75"/>
  <cols>
    <col min="1" max="1" width="42.140625" style="4" customWidth="1"/>
    <col min="2" max="6" width="17" style="4" customWidth="1"/>
    <col min="7" max="16384" width="9.140625" style="4"/>
  </cols>
  <sheetData>
    <row r="1" spans="1:6" ht="14.1" customHeight="1">
      <c r="A1" s="6"/>
      <c r="B1" s="7"/>
      <c r="C1" s="8"/>
      <c r="E1" s="8"/>
      <c r="F1" s="9" t="s">
        <v>0</v>
      </c>
    </row>
    <row r="2" spans="1:6" ht="19.5" customHeight="1">
      <c r="A2" s="61" t="s">
        <v>2</v>
      </c>
      <c r="B2" s="61" t="s">
        <v>95</v>
      </c>
      <c r="C2" s="64" t="s">
        <v>99</v>
      </c>
      <c r="D2" s="64" t="s">
        <v>3</v>
      </c>
      <c r="E2" s="64" t="s">
        <v>100</v>
      </c>
      <c r="F2" s="64" t="s">
        <v>96</v>
      </c>
    </row>
    <row r="3" spans="1:6" ht="36.75" customHeight="1">
      <c r="A3" s="62"/>
      <c r="B3" s="62"/>
      <c r="C3" s="65"/>
      <c r="D3" s="65"/>
      <c r="E3" s="65"/>
      <c r="F3" s="65"/>
    </row>
    <row r="4" spans="1:6" ht="20.25" customHeight="1">
      <c r="A4" s="63"/>
      <c r="B4" s="63"/>
      <c r="C4" s="66"/>
      <c r="D4" s="66"/>
      <c r="E4" s="66"/>
      <c r="F4" s="66"/>
    </row>
    <row r="5" spans="1:6" ht="31.5">
      <c r="A5" s="17" t="s">
        <v>13</v>
      </c>
      <c r="B5" s="20">
        <f>SUM(B6:B13)</f>
        <v>44396600</v>
      </c>
      <c r="C5" s="20">
        <f>SUM(C6:C11)</f>
        <v>14652652.220000001</v>
      </c>
      <c r="D5" s="22">
        <f>C5/B5*100</f>
        <v>33.003996297013735</v>
      </c>
      <c r="E5" s="20">
        <f>SUM(E6:E12)</f>
        <v>14122669.230000002</v>
      </c>
      <c r="F5" s="22">
        <f t="shared" ref="F5:F15" si="0">C5/E5*100</f>
        <v>103.75271120047324</v>
      </c>
    </row>
    <row r="6" spans="1:6" ht="15.75">
      <c r="A6" s="15" t="s">
        <v>6</v>
      </c>
      <c r="B6" s="21">
        <v>16773000</v>
      </c>
      <c r="C6" s="21">
        <v>7731541.1399999997</v>
      </c>
      <c r="D6" s="18">
        <f>C6/B6*100</f>
        <v>46.095159720980142</v>
      </c>
      <c r="E6" s="21">
        <v>7048973.4900000002</v>
      </c>
      <c r="F6" s="19">
        <f t="shared" si="0"/>
        <v>109.68322055641606</v>
      </c>
    </row>
    <row r="7" spans="1:6" ht="63">
      <c r="A7" s="15" t="s">
        <v>7</v>
      </c>
      <c r="B7" s="21">
        <v>2592300</v>
      </c>
      <c r="C7" s="21">
        <v>1219530.94</v>
      </c>
      <c r="D7" s="14">
        <f t="shared" ref="D7" si="1">C7/B7*100</f>
        <v>47.044359834895651</v>
      </c>
      <c r="E7" s="21">
        <v>1035353.73</v>
      </c>
      <c r="F7" s="19">
        <f t="shared" si="0"/>
        <v>117.78881986545795</v>
      </c>
    </row>
    <row r="8" spans="1:6" ht="15.75">
      <c r="A8" s="15" t="s">
        <v>8</v>
      </c>
      <c r="B8" s="21">
        <v>25300</v>
      </c>
      <c r="C8" s="21">
        <v>9943.2800000000007</v>
      </c>
      <c r="D8" s="18">
        <f t="shared" ref="D8:D15" si="2">C8/B8*100</f>
        <v>39.301501976284584</v>
      </c>
      <c r="E8" s="21">
        <v>25007</v>
      </c>
      <c r="F8" s="19">
        <f t="shared" si="0"/>
        <v>39.761986643739753</v>
      </c>
    </row>
    <row r="9" spans="1:6" ht="15.75">
      <c r="A9" s="15" t="s">
        <v>9</v>
      </c>
      <c r="B9" s="21">
        <v>23820000</v>
      </c>
      <c r="C9" s="21">
        <v>5289267.8</v>
      </c>
      <c r="D9" s="18">
        <f t="shared" si="2"/>
        <v>22.20515449202351</v>
      </c>
      <c r="E9" s="21">
        <v>5709028.0800000001</v>
      </c>
      <c r="F9" s="19">
        <f t="shared" si="0"/>
        <v>92.647430103374091</v>
      </c>
    </row>
    <row r="10" spans="1:6" ht="78.75">
      <c r="A10" s="15" t="s">
        <v>10</v>
      </c>
      <c r="B10" s="21">
        <v>1091000</v>
      </c>
      <c r="C10" s="21">
        <v>317072.84999999998</v>
      </c>
      <c r="D10" s="18">
        <f t="shared" si="2"/>
        <v>29.0625893675527</v>
      </c>
      <c r="E10" s="21">
        <v>267923.90000000002</v>
      </c>
      <c r="F10" s="19">
        <f t="shared" si="0"/>
        <v>118.34436942728885</v>
      </c>
    </row>
    <row r="11" spans="1:6" ht="47.25">
      <c r="A11" s="15" t="s">
        <v>11</v>
      </c>
      <c r="B11" s="21">
        <v>70000</v>
      </c>
      <c r="C11" s="21">
        <v>85296.21</v>
      </c>
      <c r="D11" s="18">
        <f t="shared" ref="D11:D12" si="3">C11/B11*100</f>
        <v>121.85172857142858</v>
      </c>
      <c r="E11" s="21">
        <v>32575.98</v>
      </c>
      <c r="F11" s="19">
        <f t="shared" ref="F11:F12" si="4">C11/E11*100</f>
        <v>261.83774056835745</v>
      </c>
    </row>
    <row r="12" spans="1:6" ht="31.5">
      <c r="A12" s="52" t="s">
        <v>101</v>
      </c>
      <c r="B12" s="55">
        <v>0</v>
      </c>
      <c r="C12" s="55">
        <v>0</v>
      </c>
      <c r="D12" s="53" t="e">
        <f t="shared" si="3"/>
        <v>#DIV/0!</v>
      </c>
      <c r="E12" s="55">
        <v>3807.05</v>
      </c>
      <c r="F12" s="54">
        <f t="shared" si="4"/>
        <v>0</v>
      </c>
    </row>
    <row r="13" spans="1:6" ht="15.75">
      <c r="A13" s="16" t="s">
        <v>102</v>
      </c>
      <c r="B13" s="56">
        <v>25000</v>
      </c>
      <c r="C13" s="56">
        <v>0</v>
      </c>
      <c r="D13" s="22">
        <f t="shared" si="2"/>
        <v>0</v>
      </c>
      <c r="E13" s="56">
        <v>0</v>
      </c>
      <c r="F13" s="22" t="e">
        <f t="shared" si="0"/>
        <v>#DIV/0!</v>
      </c>
    </row>
    <row r="14" spans="1:6" ht="15" customHeight="1">
      <c r="A14" s="16" t="s">
        <v>12</v>
      </c>
      <c r="B14" s="22">
        <v>10801549.23</v>
      </c>
      <c r="C14" s="22">
        <v>6647234.9100000001</v>
      </c>
      <c r="D14" s="22">
        <f t="shared" si="2"/>
        <v>61.539643697943866</v>
      </c>
      <c r="E14" s="22">
        <v>5524865.9900000002</v>
      </c>
      <c r="F14" s="22">
        <f t="shared" si="0"/>
        <v>120.3148623338826</v>
      </c>
    </row>
    <row r="15" spans="1:6" ht="15.75">
      <c r="A15" s="16" t="s">
        <v>14</v>
      </c>
      <c r="B15" s="22">
        <f>B14+B5+B13</f>
        <v>55223149.230000004</v>
      </c>
      <c r="C15" s="22">
        <f>C14+C5+C13</f>
        <v>21299887.130000003</v>
      </c>
      <c r="D15" s="22">
        <f t="shared" si="2"/>
        <v>38.570576700158256</v>
      </c>
      <c r="E15" s="22">
        <f>E14+E5+E13</f>
        <v>19647535.220000003</v>
      </c>
      <c r="F15" s="22">
        <f t="shared" si="0"/>
        <v>108.40997046956815</v>
      </c>
    </row>
    <row r="16" spans="1:6">
      <c r="B16" s="13"/>
      <c r="C16" s="13"/>
      <c r="E16" s="13"/>
      <c r="F16" s="13"/>
    </row>
    <row r="17" spans="1:7">
      <c r="B17" s="13">
        <f>B6+B7+B8+B9</f>
        <v>43210600</v>
      </c>
      <c r="C17" s="13"/>
      <c r="E17" s="13">
        <f>C15-E15</f>
        <v>1652351.9100000001</v>
      </c>
      <c r="F17" s="13"/>
    </row>
    <row r="18" spans="1:7">
      <c r="E18" s="13"/>
    </row>
    <row r="19" spans="1:7">
      <c r="E19" s="13"/>
    </row>
    <row r="20" spans="1:7">
      <c r="E20" s="13"/>
    </row>
    <row r="21" spans="1:7">
      <c r="E21" s="13"/>
    </row>
    <row r="22" spans="1:7">
      <c r="E22" s="13"/>
    </row>
    <row r="23" spans="1:7">
      <c r="A23" s="13">
        <f>B6+B7+B8+B9</f>
        <v>43210600</v>
      </c>
      <c r="B23" s="13">
        <f>C6+C7+C8+C9</f>
        <v>14250283.16</v>
      </c>
      <c r="C23" s="4">
        <f>B23/A23*100</f>
        <v>32.978674584476956</v>
      </c>
      <c r="E23" s="13">
        <f>E6+E7+E8+E9</f>
        <v>13818362.300000001</v>
      </c>
      <c r="F23" s="4">
        <f>B23/E23*100</f>
        <v>103.12570224041673</v>
      </c>
    </row>
    <row r="24" spans="1:7">
      <c r="A24" s="13">
        <f>B10+B11</f>
        <v>1161000</v>
      </c>
      <c r="B24" s="13">
        <f>C10+C11</f>
        <v>402369.06</v>
      </c>
      <c r="C24" s="4">
        <f>B24/A24*100</f>
        <v>34.657111111111114</v>
      </c>
      <c r="E24" s="13">
        <f>E10</f>
        <v>267923.90000000002</v>
      </c>
      <c r="F24" s="4">
        <f>B24/E24*100</f>
        <v>150.18035345111053</v>
      </c>
      <c r="G24" s="4">
        <f>100-F24</f>
        <v>-50.180353451110534</v>
      </c>
    </row>
  </sheetData>
  <autoFilter ref="A4:D15"/>
  <mergeCells count="6">
    <mergeCell ref="E2:E4"/>
    <mergeCell ref="F2:F4"/>
    <mergeCell ref="A2:A4"/>
    <mergeCell ref="B2:B4"/>
    <mergeCell ref="C2:C4"/>
    <mergeCell ref="D2:D4"/>
  </mergeCells>
  <pageMargins left="0.54" right="0.23622047244094491" top="0.38" bottom="0.17" header="0.17" footer="0"/>
  <pageSetup paperSize="9" fitToHeight="0" orientation="landscape" r:id="rId1"/>
  <headerFooter>
    <oddHeader>&amp;C&amp;P</oddHeader>
    <evenFooter>&amp;R&amp;D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7" sqref="B3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Доходы (2)</vt:lpstr>
      <vt:lpstr>Лист1</vt:lpstr>
      <vt:lpstr>Доходы!Заголовки_для_печати</vt:lpstr>
      <vt:lpstr>'Доходы (2)'!Заголовки_для_печати</vt:lpstr>
      <vt:lpstr>Доходы!Область_печати</vt:lpstr>
      <vt:lpstr>'Доходы (2)'!Область_печати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Gorfinansist</cp:lastModifiedBy>
  <cp:lastPrinted>2021-10-26T13:54:05Z</cp:lastPrinted>
  <dcterms:created xsi:type="dcterms:W3CDTF">2017-04-17T08:10:55Z</dcterms:created>
  <dcterms:modified xsi:type="dcterms:W3CDTF">2021-11-12T09:23:59Z</dcterms:modified>
</cp:coreProperties>
</file>