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3395" windowHeight="6540"/>
  </bookViews>
  <sheets>
    <sheet name="Лист2" sheetId="2" r:id="rId1"/>
    <sheet name="Лист3" sheetId="3" r:id="rId2"/>
    <sheet name="Лист4" sheetId="5" r:id="rId3"/>
  </sheets>
  <calcPr calcId="125725"/>
</workbook>
</file>

<file path=xl/calcChain.xml><?xml version="1.0" encoding="utf-8"?>
<calcChain xmlns="http://schemas.openxmlformats.org/spreadsheetml/2006/main">
  <c r="F56" i="2"/>
  <c r="H56"/>
  <c r="H55" s="1"/>
  <c r="H84"/>
  <c r="H77"/>
  <c r="H43"/>
  <c r="H51"/>
  <c r="H44"/>
  <c r="H30"/>
  <c r="H21"/>
  <c r="H8"/>
  <c r="H7"/>
  <c r="H6"/>
  <c r="I122"/>
  <c r="H112" l="1"/>
  <c r="H113"/>
  <c r="H109"/>
  <c r="H110"/>
  <c r="H106"/>
  <c r="H107"/>
  <c r="H97"/>
  <c r="H98"/>
  <c r="H94"/>
  <c r="H95"/>
  <c r="H91"/>
  <c r="H92"/>
  <c r="H88"/>
  <c r="H89"/>
  <c r="H85"/>
  <c r="H86"/>
  <c r="H81"/>
  <c r="H82"/>
  <c r="H78"/>
  <c r="H79"/>
  <c r="H63"/>
  <c r="H66"/>
  <c r="H64"/>
  <c r="G64"/>
  <c r="H57"/>
  <c r="H58"/>
  <c r="H52"/>
  <c r="H53"/>
  <c r="H48"/>
  <c r="H49"/>
  <c r="H45"/>
  <c r="H46"/>
  <c r="H11" l="1"/>
  <c r="G106"/>
  <c r="G107"/>
  <c r="G88"/>
  <c r="G89"/>
  <c r="H9"/>
  <c r="H18"/>
  <c r="H32"/>
  <c r="H31" s="1"/>
  <c r="H38"/>
  <c r="H37" s="1"/>
  <c r="H71"/>
  <c r="H72"/>
  <c r="H121"/>
  <c r="H120" s="1"/>
  <c r="H119" s="1"/>
  <c r="H118" s="1"/>
  <c r="H20" s="1"/>
  <c r="G85"/>
  <c r="G86"/>
  <c r="G77"/>
  <c r="G81"/>
  <c r="G82"/>
  <c r="G79"/>
  <c r="G78"/>
  <c r="G56"/>
  <c r="G51"/>
  <c r="G43"/>
  <c r="I68"/>
  <c r="I69"/>
  <c r="G63"/>
  <c r="G66"/>
  <c r="I67"/>
  <c r="I65"/>
  <c r="G58"/>
  <c r="G57" s="1"/>
  <c r="G61"/>
  <c r="I61" s="1"/>
  <c r="I62"/>
  <c r="G53"/>
  <c r="G52" s="1"/>
  <c r="G38"/>
  <c r="G37" s="1"/>
  <c r="I70"/>
  <c r="O72" i="5"/>
  <c r="N72"/>
  <c r="O71"/>
  <c r="N71"/>
  <c r="P71" s="1"/>
  <c r="P70"/>
  <c r="O70"/>
  <c r="N70"/>
  <c r="N73" s="1"/>
  <c r="P69"/>
  <c r="O69"/>
  <c r="O73" s="1"/>
  <c r="N69"/>
  <c r="O68"/>
  <c r="N68"/>
  <c r="P66"/>
  <c r="P68" s="1"/>
  <c r="P63"/>
  <c r="O63"/>
  <c r="N63"/>
  <c r="O58"/>
  <c r="N58"/>
  <c r="P56"/>
  <c r="P58" s="1"/>
  <c r="P53"/>
  <c r="O53"/>
  <c r="N53"/>
  <c r="P51"/>
  <c r="O48"/>
  <c r="N48"/>
  <c r="P48" s="1"/>
  <c r="P47"/>
  <c r="P46"/>
  <c r="P45"/>
  <c r="P44"/>
  <c r="O43"/>
  <c r="N43"/>
  <c r="P41"/>
  <c r="P43" s="1"/>
  <c r="P38"/>
  <c r="O38"/>
  <c r="N38"/>
  <c r="P36"/>
  <c r="O33"/>
  <c r="N33"/>
  <c r="P31"/>
  <c r="P33" s="1"/>
  <c r="P28"/>
  <c r="O28"/>
  <c r="N28"/>
  <c r="P26"/>
  <c r="O23"/>
  <c r="N23"/>
  <c r="P21"/>
  <c r="P23" s="1"/>
  <c r="P18"/>
  <c r="O18"/>
  <c r="N18"/>
  <c r="P16"/>
  <c r="O13"/>
  <c r="N13"/>
  <c r="P11"/>
  <c r="P13" s="1"/>
  <c r="P8"/>
  <c r="O8"/>
  <c r="N8"/>
  <c r="P6"/>
  <c r="H16" i="2" l="1"/>
  <c r="H15" s="1"/>
  <c r="H5" s="1"/>
  <c r="H17"/>
  <c r="G84"/>
  <c r="I63"/>
  <c r="I64"/>
  <c r="I66"/>
  <c r="G60"/>
  <c r="I60" s="1"/>
  <c r="P73" i="5"/>
  <c r="H123" i="2" l="1"/>
  <c r="E63" i="5"/>
  <c r="F18" i="3" l="1"/>
  <c r="F16"/>
  <c r="F12"/>
  <c r="F9"/>
  <c r="D16"/>
  <c r="D12"/>
  <c r="C12"/>
  <c r="D9"/>
  <c r="C9"/>
  <c r="F84" i="2"/>
  <c r="I105"/>
  <c r="I104"/>
  <c r="I103"/>
  <c r="I90"/>
  <c r="I89"/>
  <c r="I88"/>
  <c r="G32"/>
  <c r="G31" s="1"/>
  <c r="G30" s="1"/>
  <c r="F32"/>
  <c r="F31" s="1"/>
  <c r="I14"/>
  <c r="I13"/>
  <c r="E6" i="3" l="1"/>
  <c r="G6"/>
  <c r="H6"/>
  <c r="I50" i="2" l="1"/>
  <c r="I49"/>
  <c r="I48"/>
  <c r="I100"/>
  <c r="I102"/>
  <c r="I101"/>
  <c r="G55"/>
  <c r="F77"/>
  <c r="F30"/>
  <c r="G21"/>
  <c r="G47" i="5" l="1"/>
  <c r="G45"/>
  <c r="G44"/>
  <c r="F48"/>
  <c r="E48"/>
  <c r="G48" l="1"/>
  <c r="F71"/>
  <c r="E71"/>
  <c r="F72"/>
  <c r="E72"/>
  <c r="F70"/>
  <c r="E70"/>
  <c r="F69"/>
  <c r="E69"/>
  <c r="F63"/>
  <c r="G63"/>
  <c r="G70" l="1"/>
  <c r="F73"/>
  <c r="G69"/>
  <c r="E73"/>
  <c r="G71"/>
  <c r="G73" l="1"/>
  <c r="H4" i="3"/>
  <c r="H5"/>
  <c r="H7"/>
  <c r="H8"/>
  <c r="H9"/>
  <c r="H10"/>
  <c r="H11"/>
  <c r="H12"/>
  <c r="H13"/>
  <c r="H14"/>
  <c r="H15"/>
  <c r="H16"/>
  <c r="H17"/>
  <c r="H18"/>
  <c r="H19"/>
  <c r="G4"/>
  <c r="G5"/>
  <c r="G7"/>
  <c r="G8"/>
  <c r="G9"/>
  <c r="G10"/>
  <c r="G11"/>
  <c r="G12"/>
  <c r="G13"/>
  <c r="G14"/>
  <c r="G15"/>
  <c r="G16"/>
  <c r="G17"/>
  <c r="G18"/>
  <c r="G19"/>
  <c r="E3"/>
  <c r="E4"/>
  <c r="E5"/>
  <c r="E7"/>
  <c r="E8"/>
  <c r="E9"/>
  <c r="E10"/>
  <c r="E11"/>
  <c r="E12"/>
  <c r="E13"/>
  <c r="E14"/>
  <c r="E15"/>
  <c r="E17"/>
  <c r="E18"/>
  <c r="E19"/>
  <c r="F3"/>
  <c r="G3" s="1"/>
  <c r="F21" i="2"/>
  <c r="G8"/>
  <c r="G6"/>
  <c r="G5" s="1"/>
  <c r="F8"/>
  <c r="F6" s="1"/>
  <c r="F5" s="1"/>
  <c r="F43"/>
  <c r="G20"/>
  <c r="F55"/>
  <c r="G123" l="1"/>
  <c r="I7"/>
  <c r="F2" i="3"/>
  <c r="F20" i="2"/>
  <c r="F123" s="1"/>
  <c r="H3" i="3"/>
  <c r="I8" i="2"/>
  <c r="I9"/>
  <c r="I10"/>
  <c r="I11"/>
  <c r="I12"/>
  <c r="I15"/>
  <c r="I16"/>
  <c r="I17"/>
  <c r="I18"/>
  <c r="I19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51"/>
  <c r="I52"/>
  <c r="I53"/>
  <c r="I54"/>
  <c r="I55"/>
  <c r="I56"/>
  <c r="I57"/>
  <c r="I58"/>
  <c r="I59"/>
  <c r="I71"/>
  <c r="I72"/>
  <c r="I73"/>
  <c r="I74"/>
  <c r="I75"/>
  <c r="I76"/>
  <c r="I77"/>
  <c r="I78"/>
  <c r="I79"/>
  <c r="I80"/>
  <c r="I81"/>
  <c r="I82"/>
  <c r="I83"/>
  <c r="I84"/>
  <c r="I85"/>
  <c r="I86"/>
  <c r="I87"/>
  <c r="I91"/>
  <c r="I92"/>
  <c r="I93"/>
  <c r="I94"/>
  <c r="I95"/>
  <c r="I96"/>
  <c r="I97"/>
  <c r="I98"/>
  <c r="I99"/>
  <c r="I106"/>
  <c r="I107"/>
  <c r="I108"/>
  <c r="I109"/>
  <c r="I110"/>
  <c r="I111"/>
  <c r="I112"/>
  <c r="I113"/>
  <c r="I114"/>
  <c r="I115"/>
  <c r="I116"/>
  <c r="I117"/>
  <c r="I118"/>
  <c r="I119"/>
  <c r="I120"/>
  <c r="I121"/>
  <c r="I20" l="1"/>
  <c r="G66" i="5"/>
  <c r="G68" s="1"/>
  <c r="G56"/>
  <c r="G58" s="1"/>
  <c r="G51"/>
  <c r="G53" s="1"/>
  <c r="G46"/>
  <c r="G41"/>
  <c r="G43" s="1"/>
  <c r="G36"/>
  <c r="G38" s="1"/>
  <c r="G31"/>
  <c r="G33" s="1"/>
  <c r="G26"/>
  <c r="G28" s="1"/>
  <c r="G21"/>
  <c r="G23" s="1"/>
  <c r="G16"/>
  <c r="G18" s="1"/>
  <c r="G6"/>
  <c r="G8" s="1"/>
  <c r="G11"/>
  <c r="E68"/>
  <c r="E58"/>
  <c r="E53"/>
  <c r="E43"/>
  <c r="E38"/>
  <c r="E33"/>
  <c r="E28"/>
  <c r="E23"/>
  <c r="E18"/>
  <c r="E13"/>
  <c r="E8"/>
  <c r="F68"/>
  <c r="F58"/>
  <c r="F53"/>
  <c r="F43"/>
  <c r="F38"/>
  <c r="F33"/>
  <c r="F28"/>
  <c r="F23"/>
  <c r="F18"/>
  <c r="F13"/>
  <c r="F8"/>
  <c r="I6" i="2" l="1"/>
  <c r="G13" i="5"/>
  <c r="I5" i="2" l="1"/>
  <c r="C16" i="3"/>
  <c r="E16" s="1"/>
  <c r="C2"/>
  <c r="D2" l="1"/>
  <c r="G2" l="1"/>
  <c r="E2"/>
  <c r="I123" i="2"/>
  <c r="H2" i="3" l="1"/>
</calcChain>
</file>

<file path=xl/sharedStrings.xml><?xml version="1.0" encoding="utf-8"?>
<sst xmlns="http://schemas.openxmlformats.org/spreadsheetml/2006/main" count="606" uniqueCount="174">
  <si>
    <t>ГРБС</t>
  </si>
  <si>
    <t>Рз</t>
  </si>
  <si>
    <t>ВР</t>
  </si>
  <si>
    <t>Процент исполнения к уточненной бюджетной росписи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</si>
  <si>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</si>
  <si>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</si>
  <si>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</si>
  <si>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</si>
  <si>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</si>
  <si>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Транспорт</t>
  </si>
  <si>
    <t>Межбюджетные трансферты</t>
  </si>
  <si>
    <t>Социальное обеспечение и иные выплаты населению</t>
  </si>
  <si>
    <t>Жилищное хозяйство</t>
  </si>
  <si>
    <t>Коммунальное хозяйство</t>
  </si>
  <si>
    <t>Благоустройство</t>
  </si>
  <si>
    <t>Резервные фонды</t>
  </si>
  <si>
    <t>Резервные средства</t>
  </si>
  <si>
    <t>Иные межбюджетные трансферты</t>
  </si>
  <si>
    <t>Дорожное хозяйство (дорожные фонды)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</si>
  <si>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</si>
  <si>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</si>
  <si>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ИТОГО:</t>
  </si>
  <si>
    <t>Совет народных депутатов города Трубчевска</t>
  </si>
  <si>
    <t>ОБЩЕГОСУДАРСТВЕННЫЕ ВОПРОСЫ</t>
  </si>
  <si>
    <t>0100</t>
  </si>
  <si>
    <t>0103</t>
  </si>
  <si>
    <t>Руководство и управление в сфере установленных функций органов местного самоуправления</t>
  </si>
  <si>
    <t>СОЦИАЛЬНАЯ ПОЛИТИКА</t>
  </si>
  <si>
    <t>1000</t>
  </si>
  <si>
    <t>1001</t>
  </si>
  <si>
    <t>Выплата муниципальных пенсий (доплат к государственным пенсиям)</t>
  </si>
  <si>
    <t>0106</t>
  </si>
  <si>
    <t>0111</t>
  </si>
  <si>
    <t>Резервный фонд местной администрации</t>
  </si>
  <si>
    <t>0113</t>
  </si>
  <si>
    <t>Членские взносы некоммерческим организациям</t>
  </si>
  <si>
    <t>Эксплуатация и содержание имущества казны муниципального образования</t>
  </si>
  <si>
    <t>НАЦИОНАЛЬНАЯ ЭКОНОМИКА</t>
  </si>
  <si>
    <t>0400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</si>
  <si>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</si>
  <si>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</si>
  <si>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</si>
  <si>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</si>
  <si>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ЖИЛИЩНО-КОММУНАЛЬНОЕ ХОЗЯЙСТВО</t>
  </si>
  <si>
    <t>0500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</si>
  <si>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</si>
  <si>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</si>
  <si>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</si>
  <si>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</si>
  <si>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0503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</si>
  <si>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</si>
  <si>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</si>
  <si>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</si>
  <si>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</si>
  <si>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1400</t>
  </si>
  <si>
    <t>1403</t>
  </si>
  <si>
    <t>Пр ЦСР</t>
  </si>
  <si>
    <t>Наименование показателя</t>
  </si>
  <si>
    <t>Раздел</t>
  </si>
  <si>
    <t>Утверждённые бюджетные 
назначения</t>
  </si>
  <si>
    <t>Расходы бюджета - всего
    в том числе:</t>
  </si>
  <si>
    <t>x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</si>
  <si>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</si>
  <si>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</si>
  <si>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</si>
  <si>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 xml:space="preserve">Процент исполнения к прогнозным параметрам </t>
  </si>
  <si>
    <t>N п/п</t>
  </si>
  <si>
    <t xml:space="preserve">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</si>
  <si>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</si>
  <si>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</si>
  <si>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</si>
  <si>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</si>
  <si>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средства областного бюджета</t>
  </si>
  <si>
    <t>средства федерального бюджета</t>
  </si>
  <si>
    <t>средства местных  бюджетов</t>
  </si>
  <si>
    <t>внебюджетные источники</t>
  </si>
  <si>
    <t>Итого:</t>
  </si>
  <si>
    <t>Организационно-правовой отдел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</si>
  <si>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</si>
  <si>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Отдел по управлению муниципальным имуществом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</si>
  <si>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</si>
  <si>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</si>
  <si>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</si>
  <si>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</si>
  <si>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</si>
  <si>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поступления из федерального бюджета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</si>
  <si>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</si>
  <si>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</si>
  <si>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</si>
  <si>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Публичные нормативные социальные выплаты гражданам</t>
  </si>
  <si>
    <t>Мероприятия по землеустройству и землепользованию</t>
  </si>
  <si>
    <t>0107</t>
  </si>
  <si>
    <t>Обеспечение проведения выборок и референдумов</t>
  </si>
  <si>
    <t xml:space="preserve">Объем средств на реализацию </t>
  </si>
  <si>
    <t>Формирование законопослушного поведения участников дорожного движения</t>
  </si>
  <si>
    <t>Отдел архитектуры и ЖКХ администрации Трубчевского муниципального района</t>
  </si>
  <si>
    <t>Исполнение, %</t>
  </si>
  <si>
    <t>Общегосударственные вопросы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</si>
  <si>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</si>
  <si>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</si>
  <si>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</si>
  <si>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</si>
  <si>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</si>
  <si>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Социальная политика</t>
  </si>
  <si>
    <t>13 0 17 82450</t>
  </si>
  <si>
    <t>Администрация Трубчевского муниципального района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</si>
  <si>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</si>
  <si>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</si>
  <si>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70 0 00 83030</t>
  </si>
  <si>
    <t>13 0 10 80040</t>
  </si>
  <si>
    <t>13 0 11 81410</t>
  </si>
  <si>
    <t>13 0 12 80920</t>
  </si>
  <si>
    <t>13 0 21 12020</t>
  </si>
  <si>
    <t>Национальная экономика</t>
  </si>
  <si>
    <t>13 0 14 81630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</si>
  <si>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</si>
  <si>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13 0 15 84240</t>
  </si>
  <si>
    <t>Жилищно-коммунальное хозяйство</t>
  </si>
  <si>
    <t>13 0 16 81830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</si>
  <si>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</si>
  <si>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13 0 F3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</si>
  <si>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</si>
  <si>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13 0 F3 6748S</t>
  </si>
  <si>
    <t>13 0 16 81730</t>
  </si>
  <si>
    <t>13 0 16 84360</t>
  </si>
  <si>
    <t>13 0 16 84320</t>
  </si>
  <si>
    <t>13 0 16 84330</t>
  </si>
  <si>
    <t>13 0 16 84380</t>
  </si>
  <si>
    <t>13 0 26 84330</t>
  </si>
  <si>
    <t>13 0 36 84330</t>
  </si>
  <si>
    <t>13 0 46 84330</t>
  </si>
  <si>
    <t>Реализация программ формирования современной городской среды</t>
  </si>
  <si>
    <t>13 0 F2 55550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</si>
  <si>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</si>
  <si>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</si>
  <si>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</si>
  <si>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</si>
  <si>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</si>
  <si>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</si>
  <si>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Утверждено на 2021 год</t>
  </si>
  <si>
    <t>Уточненная бюджетная роспись
на 2021год</t>
  </si>
  <si>
    <t>15 0 F3 67483</t>
  </si>
  <si>
    <t>Мероприятия в сфере коммунального хозяйства</t>
  </si>
  <si>
    <t>13 0 16 81740</t>
  </si>
  <si>
    <t>14 0 16 81740</t>
  </si>
  <si>
    <t>15 0 16 81740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</si>
  <si>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организациидеятельности по сбору (в том числе раздельному сбору) и транспортированию твердых коммунальных отходов</t>
  </si>
  <si>
    <t>13 0 16 84390</t>
  </si>
  <si>
    <t>Прочие мероприятия в области развития транспортной инфраструктуры</t>
  </si>
  <si>
    <t>13 0 14 81650</t>
  </si>
  <si>
    <t>14 0 14 81650</t>
  </si>
  <si>
    <t>15 0 14 81650</t>
  </si>
  <si>
    <t>% 2021г. к 2020г.</t>
  </si>
  <si>
    <t>План 2021 год, рублей</t>
  </si>
  <si>
    <t>Факт 2021 год, рублей</t>
  </si>
  <si>
    <t>13 0 16 83040</t>
  </si>
  <si>
    <t>Реализация инициативных проектов (Благоустройство смотровых площадок и тропы здоровья городского парка)</t>
  </si>
  <si>
    <t>13 0 16 S5871</t>
  </si>
  <si>
    <t>14 0 16 S5871</t>
  </si>
  <si>
    <t>15 0 16 S5871</t>
  </si>
  <si>
    <t>Исполнено за 2 кв. 2021г.</t>
  </si>
  <si>
    <t>Исполнено за 2 кв. 2020г.</t>
  </si>
  <si>
    <t>Расходы бюджета Трубчевского городского поселения Трубчевского муниципального района Брянской области по ведомственной структуре за 9 месяцев 2021 года</t>
  </si>
  <si>
    <t>Кассовое исполнение
за 9 месяцев
2021 года</t>
  </si>
  <si>
    <t>Капитальный и текущий ремонт муниципального жилищного фонда</t>
  </si>
  <si>
    <t>Иные закупки товаров, работ и услуг для обеспечения государственных (му-ниципальных) нужд</t>
  </si>
  <si>
    <t>Прочие мероприятия в области жилищ-но-коммунального хозяй-ства</t>
  </si>
  <si>
    <t>Иные бюджетные ассиг-нования</t>
  </si>
  <si>
    <t>Исполнение судебных актов</t>
  </si>
  <si>
    <t>Обеспечение мероприя-тий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со-действия реформированию жилищно-коммунального хозяйства</t>
  </si>
  <si>
    <t>13 0 16 81870</t>
  </si>
  <si>
    <t>13 0 16 81840</t>
  </si>
  <si>
    <t>Обеспечение государственных (муниципальных) нужд</t>
  </si>
  <si>
    <r>
      <t xml:space="preserve">Приложение 2 
к постановлению 
Администрации Трубчевского муниципального района
от </t>
    </r>
    <r>
      <rPr>
        <u/>
        <sz val="14"/>
        <color theme="1"/>
        <rFont val="Times New Roman"/>
        <family val="1"/>
        <charset val="204"/>
      </rPr>
      <t>_21.10.2021</t>
    </r>
    <r>
      <rPr>
        <sz val="14"/>
        <color theme="1"/>
        <rFont val="Times New Roman"/>
        <family val="1"/>
        <charset val="204"/>
      </rPr>
      <t xml:space="preserve"> г. №</t>
    </r>
    <r>
      <rPr>
        <u/>
        <sz val="14"/>
        <color theme="1"/>
        <rFont val="Times New Roman"/>
        <family val="1"/>
        <charset val="204"/>
      </rPr>
      <t xml:space="preserve"> 848</t>
    </r>
    <r>
      <rPr>
        <sz val="14"/>
        <color theme="1"/>
        <rFont val="Times New Roman"/>
        <family val="1"/>
        <charset val="204"/>
      </rPr>
      <t xml:space="preserve">__.
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</si>
</sst>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28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theme="1"/>
      <name val="Times New Roman"/>
      <family val="1"/>
      <charset val="204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F0"/>
      <name val="Calibri"/>
      <family val="2"/>
      <charset val="204"/>
      <scheme val="minor"/>
    </font>
    <font>
      <sz val="7"/>
      <name val="Times New Roman"/>
      <family val="1"/>
      <charset val="204"/>
    </font>
    <font>
      <sz val="7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u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4" fontId="1" fillId="0" borderId="0">
      <alignment vertical="top" wrapText="1"/>
    </xf>
    <xf numFmtId="0" fontId="2" fillId="3" borderId="0"/>
    <xf numFmtId="0" fontId="3" fillId="0" borderId="2">
      <alignment vertical="top" wrapText="1"/>
    </xf>
    <xf numFmtId="49" fontId="4" fillId="0" borderId="2">
      <alignment horizontal="center" vertical="top" shrinkToFit="1"/>
    </xf>
    <xf numFmtId="0" fontId="4" fillId="0" borderId="2">
      <alignment horizontal="center" vertical="center" wrapText="1"/>
    </xf>
    <xf numFmtId="0" fontId="3" fillId="0" borderId="2">
      <alignment horizontal="left"/>
    </xf>
    <xf numFmtId="4" fontId="3" fillId="2" borderId="2">
      <alignment horizontal="right" vertical="top" shrinkToFit="1"/>
    </xf>
    <xf numFmtId="4" fontId="3" fillId="4" borderId="2">
      <alignment horizontal="right" vertical="top" shrinkToFit="1"/>
    </xf>
    <xf numFmtId="49" fontId="4" fillId="0" borderId="2">
      <alignment horizontal="left" vertical="top" wrapText="1"/>
    </xf>
    <xf numFmtId="0" fontId="6" fillId="0" borderId="3">
      <alignment horizontal="center" vertical="center" wrapText="1"/>
    </xf>
    <xf numFmtId="0" fontId="6" fillId="0" borderId="2">
      <alignment horizontal="center" vertical="center" wrapText="1"/>
    </xf>
    <xf numFmtId="0" fontId="6" fillId="0" borderId="4">
      <alignment horizontal="center" vertical="center" wrapText="1"/>
    </xf>
    <xf numFmtId="49" fontId="7" fillId="0" borderId="2">
      <alignment vertical="center" wrapText="1"/>
    </xf>
    <xf numFmtId="1" fontId="7" fillId="0" borderId="2">
      <alignment horizontal="center" vertical="center" shrinkToFit="1"/>
      <protection locked="0"/>
    </xf>
    <xf numFmtId="4" fontId="7" fillId="0" borderId="2">
      <alignment horizontal="right" vertical="center" shrinkToFit="1"/>
      <protection locked="0"/>
    </xf>
    <xf numFmtId="1" fontId="8" fillId="0" borderId="2">
      <alignment horizontal="center" vertical="center" shrinkToFit="1"/>
    </xf>
    <xf numFmtId="4" fontId="8" fillId="0" borderId="2">
      <alignment horizontal="right" vertical="center" shrinkToFit="1"/>
    </xf>
    <xf numFmtId="0" fontId="9" fillId="0" borderId="0"/>
    <xf numFmtId="43" fontId="10" fillId="0" borderId="0" applyFont="0" applyFill="0" applyBorder="0" applyAlignment="0" applyProtection="0"/>
  </cellStyleXfs>
  <cellXfs count="108">
    <xf numFmtId="0" fontId="0" fillId="0" borderId="0" xfId="0"/>
    <xf numFmtId="0" fontId="5" fillId="0" borderId="0" xfId="0" applyFont="1"/>
    <xf numFmtId="49" fontId="1" fillId="0" borderId="1" xfId="13" applyFont="1" applyBorder="1" applyProtection="1">
      <alignment vertical="center" wrapText="1"/>
    </xf>
    <xf numFmtId="1" fontId="1" fillId="0" borderId="1" xfId="14" applyNumberFormat="1" applyFont="1" applyBorder="1" applyProtection="1">
      <alignment horizontal="center" vertical="center" shrinkToFit="1"/>
      <protection locked="0"/>
    </xf>
    <xf numFmtId="0" fontId="1" fillId="0" borderId="1" xfId="6" applyFont="1" applyBorder="1" applyAlignment="1" applyProtection="1">
      <alignment horizontal="left" vertical="center" wrapText="1" indent="1"/>
    </xf>
    <xf numFmtId="49" fontId="1" fillId="0" borderId="1" xfId="16" applyNumberFormat="1" applyFont="1" applyBorder="1" applyProtection="1">
      <alignment horizontal="center" vertical="center" shrinkToFit="1"/>
    </xf>
    <xf numFmtId="0" fontId="1" fillId="0" borderId="1" xfId="11" applyNumberFormat="1" applyFont="1" applyBorder="1" applyProtection="1">
      <alignment horizontal="center" vertical="center" wrapText="1"/>
    </xf>
    <xf numFmtId="0" fontId="1" fillId="0" borderId="1" xfId="10" applyNumberFormat="1" applyFont="1" applyBorder="1" applyProtection="1">
      <alignment horizontal="center" vertical="center" wrapText="1"/>
    </xf>
    <xf numFmtId="0" fontId="1" fillId="0" borderId="1" xfId="11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0" xfId="0" applyNumberFormat="1" applyFont="1"/>
    <xf numFmtId="43" fontId="5" fillId="0" borderId="0" xfId="19" applyFont="1"/>
    <xf numFmtId="2" fontId="5" fillId="0" borderId="0" xfId="0" applyNumberFormat="1" applyFont="1"/>
    <xf numFmtId="4" fontId="1" fillId="0" borderId="1" xfId="15" applyFont="1" applyBorder="1" applyAlignment="1" applyProtection="1">
      <alignment horizontal="center" vertical="center" shrinkToFit="1"/>
      <protection locked="0"/>
    </xf>
    <xf numFmtId="2" fontId="5" fillId="0" borderId="1" xfId="0" applyNumberFormat="1" applyFont="1" applyBorder="1" applyAlignment="1">
      <alignment horizontal="center" vertical="center"/>
    </xf>
    <xf numFmtId="4" fontId="1" fillId="0" borderId="1" xfId="17" applyFont="1" applyBorder="1" applyAlignment="1" applyProtection="1">
      <alignment horizontal="center" vertical="center" shrinkToFit="1"/>
    </xf>
    <xf numFmtId="0" fontId="11" fillId="0" borderId="0" xfId="0" applyFont="1"/>
    <xf numFmtId="0" fontId="12" fillId="0" borderId="5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9" fillId="0" borderId="6" xfId="0" applyFont="1" applyBorder="1" applyAlignment="1" applyProtection="1">
      <alignment horizontal="center" vertical="center" wrapText="1"/>
    </xf>
    <xf numFmtId="49" fontId="19" fillId="0" borderId="6" xfId="0" applyNumberFormat="1" applyFont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right" vertical="center" wrapText="1"/>
    </xf>
    <xf numFmtId="4" fontId="22" fillId="0" borderId="5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righ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 vertical="center" wrapText="1"/>
    </xf>
    <xf numFmtId="4" fontId="26" fillId="0" borderId="5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/>
    </xf>
    <xf numFmtId="0" fontId="18" fillId="0" borderId="8" xfId="0" applyFont="1" applyBorder="1" applyAlignment="1">
      <alignment horizontal="center" vertical="center"/>
    </xf>
    <xf numFmtId="4" fontId="18" fillId="0" borderId="8" xfId="19" applyNumberFormat="1" applyFont="1" applyBorder="1"/>
    <xf numFmtId="4" fontId="22" fillId="0" borderId="1" xfId="0" applyNumberFormat="1" applyFont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11" fillId="5" borderId="0" xfId="0" applyFont="1" applyFill="1"/>
    <xf numFmtId="4" fontId="20" fillId="5" borderId="1" xfId="0" applyNumberFormat="1" applyFont="1" applyFill="1" applyBorder="1" applyAlignment="1">
      <alignment horizontal="right" vertical="center" wrapText="1"/>
    </xf>
    <xf numFmtId="4" fontId="23" fillId="5" borderId="1" xfId="0" applyNumberFormat="1" applyFont="1" applyFill="1" applyBorder="1" applyAlignment="1">
      <alignment horizontal="right" vertical="center" wrapText="1"/>
    </xf>
    <xf numFmtId="4" fontId="24" fillId="5" borderId="1" xfId="0" applyNumberFormat="1" applyFont="1" applyFill="1" applyBorder="1" applyAlignment="1">
      <alignment horizontal="right" vertical="center" wrapText="1"/>
    </xf>
    <xf numFmtId="0" fontId="17" fillId="5" borderId="0" xfId="0" applyFont="1" applyFill="1"/>
    <xf numFmtId="0" fontId="24" fillId="0" borderId="0" xfId="0" applyFont="1"/>
    <xf numFmtId="0" fontId="24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9" xfId="0" applyFont="1" applyFill="1" applyBorder="1" applyAlignment="1">
      <alignment horizontal="center" vertical="center" wrapText="1"/>
    </xf>
    <xf numFmtId="4" fontId="26" fillId="5" borderId="5" xfId="0" applyNumberFormat="1" applyFont="1" applyFill="1" applyBorder="1" applyAlignment="1">
      <alignment horizontal="center" vertical="center" wrapText="1"/>
    </xf>
    <xf numFmtId="0" fontId="24" fillId="5" borderId="0" xfId="0" applyFont="1" applyFill="1"/>
    <xf numFmtId="0" fontId="24" fillId="0" borderId="9" xfId="0" applyFont="1" applyBorder="1" applyAlignment="1">
      <alignment horizontal="center" vertical="center" wrapText="1"/>
    </xf>
    <xf numFmtId="2" fontId="17" fillId="0" borderId="0" xfId="0" applyNumberFormat="1" applyFont="1" applyAlignment="1">
      <alignment horizontal="center" vertical="center"/>
    </xf>
    <xf numFmtId="2" fontId="19" fillId="0" borderId="6" xfId="0" applyNumberFormat="1" applyFont="1" applyBorder="1" applyAlignment="1" applyProtection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2" fontId="24" fillId="5" borderId="1" xfId="0" applyNumberFormat="1" applyFont="1" applyFill="1" applyBorder="1" applyAlignment="1">
      <alignment horizontal="center" vertical="center" wrapText="1"/>
    </xf>
    <xf numFmtId="2" fontId="18" fillId="0" borderId="8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49" fontId="23" fillId="0" borderId="1" xfId="0" applyNumberFormat="1" applyFont="1" applyBorder="1" applyAlignment="1">
      <alignment horizontal="center" wrapText="1"/>
    </xf>
    <xf numFmtId="4" fontId="23" fillId="0" borderId="1" xfId="0" applyNumberFormat="1" applyFont="1" applyBorder="1" applyAlignment="1">
      <alignment horizontal="center" wrapText="1"/>
    </xf>
    <xf numFmtId="0" fontId="23" fillId="0" borderId="8" xfId="0" applyFont="1" applyBorder="1" applyAlignment="1">
      <alignment vertical="center" wrapText="1"/>
    </xf>
    <xf numFmtId="0" fontId="23" fillId="0" borderId="8" xfId="0" applyFont="1" applyBorder="1" applyAlignment="1">
      <alignment horizontal="center" vertical="center" wrapText="1"/>
    </xf>
    <xf numFmtId="2" fontId="23" fillId="0" borderId="8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right" wrapText="1"/>
    </xf>
    <xf numFmtId="4" fontId="24" fillId="0" borderId="1" xfId="0" applyNumberFormat="1" applyFont="1" applyFill="1" applyBorder="1" applyAlignment="1">
      <alignment horizontal="right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>
      <alignment wrapText="1"/>
    </xf>
    <xf numFmtId="0" fontId="18" fillId="0" borderId="0" xfId="0" applyFont="1" applyAlignment="1">
      <alignment horizontal="center" wrapText="1"/>
    </xf>
    <xf numFmtId="0" fontId="17" fillId="0" borderId="0" xfId="0" applyFont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6" xfId="0" applyFont="1" applyBorder="1" applyAlignment="1"/>
    <xf numFmtId="0" fontId="11" fillId="0" borderId="7" xfId="0" applyFont="1" applyBorder="1" applyAlignment="1"/>
    <xf numFmtId="0" fontId="0" fillId="0" borderId="7" xfId="0" applyBorder="1" applyAlignment="1"/>
    <xf numFmtId="0" fontId="0" fillId="0" borderId="8" xfId="0" applyBorder="1" applyAlignment="1"/>
    <xf numFmtId="0" fontId="16" fillId="5" borderId="6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20">
    <cellStyle name="xl28" xfId="5"/>
    <cellStyle name="xl30" xfId="11"/>
    <cellStyle name="xl31" xfId="4"/>
    <cellStyle name="xl33" xfId="13"/>
    <cellStyle name="xl35" xfId="6"/>
    <cellStyle name="xl36" xfId="7"/>
    <cellStyle name="xl38" xfId="9"/>
    <cellStyle name="xl40" xfId="3"/>
    <cellStyle name="xl41" xfId="8"/>
    <cellStyle name="xl44" xfId="12"/>
    <cellStyle name="xl45" xfId="14"/>
    <cellStyle name="xl47" xfId="16"/>
    <cellStyle name="xl51" xfId="15"/>
    <cellStyle name="xl52" xfId="17"/>
    <cellStyle name="xl66" xfId="10"/>
    <cellStyle name="Обычный" xfId="0" builtinId="0"/>
    <cellStyle name="Обычный 2" xfId="2"/>
    <cellStyle name="Обычный 3" xfId="1"/>
    <cellStyle name="Обычный 4" xfId="18"/>
    <cellStyle name="Финансовый" xfId="1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3"/>
  <sheetViews>
    <sheetView tabSelected="1" view="pageBreakPreview" zoomScale="75" zoomScaleNormal="100" zoomScaleSheetLayoutView="75" workbookViewId="0">
      <selection activeCell="E5" sqref="E5"/>
    </sheetView>
  </sheetViews>
  <sheetFormatPr defaultRowHeight="18.75"/>
  <cols>
    <col min="1" max="1" width="57.28515625" style="24" customWidth="1"/>
    <col min="2" max="2" width="9.140625" style="25"/>
    <col min="3" max="3" width="9.28515625" style="67" bestFit="1" customWidth="1"/>
    <col min="4" max="4" width="13.85546875" style="25" customWidth="1"/>
    <col min="5" max="5" width="9.140625" style="25"/>
    <col min="6" max="6" width="16.7109375" style="26" customWidth="1"/>
    <col min="7" max="7" width="19.42578125" style="26" customWidth="1"/>
    <col min="8" max="8" width="18.140625" style="58" customWidth="1"/>
    <col min="9" max="9" width="15.85546875" style="26" customWidth="1"/>
    <col min="10" max="16384" width="9.140625" style="26"/>
  </cols>
  <sheetData>
    <row r="1" spans="1:9" ht="98.25" customHeight="1">
      <c r="D1" s="89" t="s">
        <v>173</v>
      </c>
      <c r="E1" s="89"/>
      <c r="F1" s="89"/>
      <c r="G1" s="89"/>
      <c r="H1" s="89"/>
      <c r="I1" s="89"/>
    </row>
    <row r="2" spans="1:9" ht="33.75" customHeight="1">
      <c r="A2" s="88" t="s">
        <v>162</v>
      </c>
      <c r="B2" s="88"/>
      <c r="C2" s="88"/>
      <c r="D2" s="88"/>
      <c r="E2" s="88"/>
      <c r="F2" s="88"/>
      <c r="G2" s="88"/>
      <c r="H2" s="88"/>
      <c r="I2" s="88"/>
    </row>
    <row r="4" spans="1:9" ht="73.5" customHeight="1">
      <c r="A4" s="27"/>
      <c r="B4" s="27" t="s">
        <v>0</v>
      </c>
      <c r="C4" s="68" t="s">
        <v>1</v>
      </c>
      <c r="D4" s="27" t="s">
        <v>56</v>
      </c>
      <c r="E4" s="27" t="s">
        <v>2</v>
      </c>
      <c r="F4" s="28" t="s">
        <v>139</v>
      </c>
      <c r="G4" s="86" t="s">
        <v>140</v>
      </c>
      <c r="H4" s="86" t="s">
        <v>163</v>
      </c>
      <c r="I4" s="29" t="s">
        <v>3</v>
      </c>
    </row>
    <row r="5" spans="1:9" ht="37.5">
      <c r="A5" s="30" t="s">
        <v>22</v>
      </c>
      <c r="B5" s="31">
        <v>112</v>
      </c>
      <c r="C5" s="69"/>
      <c r="D5" s="32"/>
      <c r="E5" s="33"/>
      <c r="F5" s="34">
        <f>F6+F15</f>
        <v>1030090.48</v>
      </c>
      <c r="G5" s="34">
        <f>G6+G15</f>
        <v>1030090.48</v>
      </c>
      <c r="H5" s="55">
        <f>H6+H15</f>
        <v>649730.09999999986</v>
      </c>
      <c r="I5" s="35">
        <f>H5/G5*100</f>
        <v>63.075051426550402</v>
      </c>
    </row>
    <row r="6" spans="1:9">
      <c r="A6" s="36" t="s">
        <v>97</v>
      </c>
      <c r="B6" s="37">
        <v>112</v>
      </c>
      <c r="C6" s="70" t="s">
        <v>24</v>
      </c>
      <c r="D6" s="32"/>
      <c r="E6" s="33"/>
      <c r="F6" s="39">
        <f t="shared" ref="F6:G6" si="0">F7</f>
        <v>935797.72</v>
      </c>
      <c r="G6" s="39">
        <f t="shared" si="0"/>
        <v>935797.72</v>
      </c>
      <c r="H6" s="56">
        <f>H7</f>
        <v>579010.52999999991</v>
      </c>
      <c r="I6" s="35">
        <f t="shared" ref="I6:I70" si="1">H6/G6*100</f>
        <v>61.87347090351961</v>
      </c>
    </row>
    <row r="7" spans="1:9" ht="75">
      <c r="A7" s="36" t="s">
        <v>5</v>
      </c>
      <c r="B7" s="37">
        <v>112</v>
      </c>
      <c r="C7" s="70" t="s">
        <v>25</v>
      </c>
      <c r="D7" s="32"/>
      <c r="E7" s="33"/>
      <c r="F7" s="39">
        <v>935797.72</v>
      </c>
      <c r="G7" s="83">
        <v>935797.72</v>
      </c>
      <c r="H7" s="83">
        <f>H8</f>
        <v>579010.52999999991</v>
      </c>
      <c r="I7" s="35">
        <f t="shared" si="1"/>
        <v>61.87347090351961</v>
      </c>
    </row>
    <row r="8" spans="1:9" ht="56.25">
      <c r="A8" s="36" t="s">
        <v>26</v>
      </c>
      <c r="B8" s="37">
        <v>112</v>
      </c>
      <c r="C8" s="70" t="s">
        <v>25</v>
      </c>
      <c r="D8" s="37" t="s">
        <v>98</v>
      </c>
      <c r="E8" s="33"/>
      <c r="F8" s="39">
        <f>F9+F11</f>
        <v>935797.72</v>
      </c>
      <c r="G8" s="83">
        <f>G9+G11</f>
        <v>935796.86</v>
      </c>
      <c r="H8" s="83">
        <f>H9+H11+H13</f>
        <v>579010.52999999991</v>
      </c>
      <c r="I8" s="35">
        <f t="shared" si="1"/>
        <v>61.873527765416945</v>
      </c>
    </row>
    <row r="9" spans="1:9" ht="112.5">
      <c r="A9" s="36" t="s">
        <v>99</v>
      </c>
      <c r="B9" s="37">
        <v>112</v>
      </c>
      <c r="C9" s="70" t="s">
        <v>25</v>
      </c>
      <c r="D9" s="37" t="s">
        <v>98</v>
      </c>
      <c r="E9" s="40">
        <v>100</v>
      </c>
      <c r="F9" s="39">
        <v>395797.72</v>
      </c>
      <c r="G9" s="83">
        <v>397797.72</v>
      </c>
      <c r="H9" s="83">
        <f>H10</f>
        <v>280742.37</v>
      </c>
      <c r="I9" s="35">
        <f t="shared" si="1"/>
        <v>70.574152612036087</v>
      </c>
    </row>
    <row r="10" spans="1:9" s="59" customFormat="1" ht="37.5">
      <c r="A10" s="41" t="s">
        <v>100</v>
      </c>
      <c r="B10" s="42">
        <v>112</v>
      </c>
      <c r="C10" s="71" t="s">
        <v>25</v>
      </c>
      <c r="D10" s="42" t="s">
        <v>98</v>
      </c>
      <c r="E10" s="66">
        <v>120</v>
      </c>
      <c r="F10" s="39">
        <v>395797.72</v>
      </c>
      <c r="G10" s="83">
        <v>397797.72</v>
      </c>
      <c r="H10" s="83">
        <v>280742.37</v>
      </c>
      <c r="I10" s="46">
        <f t="shared" si="1"/>
        <v>70.574152612036087</v>
      </c>
    </row>
    <row r="11" spans="1:9" ht="56.25">
      <c r="A11" s="36" t="s">
        <v>101</v>
      </c>
      <c r="B11" s="37">
        <v>112</v>
      </c>
      <c r="C11" s="70" t="s">
        <v>25</v>
      </c>
      <c r="D11" s="37" t="s">
        <v>98</v>
      </c>
      <c r="E11" s="40">
        <v>200</v>
      </c>
      <c r="F11" s="39">
        <v>540000</v>
      </c>
      <c r="G11" s="83">
        <v>537999.14</v>
      </c>
      <c r="H11" s="83">
        <f>H12</f>
        <v>298267.3</v>
      </c>
      <c r="I11" s="35">
        <f t="shared" si="1"/>
        <v>55.440107209093306</v>
      </c>
    </row>
    <row r="12" spans="1:9" ht="56.25">
      <c r="A12" s="36" t="s">
        <v>102</v>
      </c>
      <c r="B12" s="37">
        <v>112</v>
      </c>
      <c r="C12" s="70" t="s">
        <v>25</v>
      </c>
      <c r="D12" s="37" t="s">
        <v>98</v>
      </c>
      <c r="E12" s="40">
        <v>240</v>
      </c>
      <c r="F12" s="39">
        <v>540000</v>
      </c>
      <c r="G12" s="83">
        <v>537999.14</v>
      </c>
      <c r="H12" s="83">
        <v>298267.3</v>
      </c>
      <c r="I12" s="35">
        <f t="shared" si="1"/>
        <v>55.440107209093306</v>
      </c>
    </row>
    <row r="13" spans="1:9" ht="37.5">
      <c r="A13" s="74" t="s">
        <v>6</v>
      </c>
      <c r="B13" s="75">
        <v>112</v>
      </c>
      <c r="C13" s="76" t="s">
        <v>25</v>
      </c>
      <c r="D13" s="37" t="s">
        <v>98</v>
      </c>
      <c r="E13" s="75">
        <v>800</v>
      </c>
      <c r="F13" s="77">
        <v>0</v>
      </c>
      <c r="G13" s="84">
        <v>0.86</v>
      </c>
      <c r="H13" s="84">
        <v>0.86</v>
      </c>
      <c r="I13" s="50">
        <f t="shared" si="1"/>
        <v>100</v>
      </c>
    </row>
    <row r="14" spans="1:9" ht="37.5">
      <c r="A14" s="74" t="s">
        <v>7</v>
      </c>
      <c r="B14" s="75">
        <v>112</v>
      </c>
      <c r="C14" s="76" t="s">
        <v>25</v>
      </c>
      <c r="D14" s="37" t="s">
        <v>98</v>
      </c>
      <c r="E14" s="75">
        <v>850</v>
      </c>
      <c r="F14" s="77">
        <v>0</v>
      </c>
      <c r="G14" s="84">
        <v>0.86</v>
      </c>
      <c r="H14" s="84">
        <v>0.86</v>
      </c>
      <c r="I14" s="50">
        <f t="shared" si="1"/>
        <v>100</v>
      </c>
    </row>
    <row r="15" spans="1:9">
      <c r="A15" s="36" t="s">
        <v>103</v>
      </c>
      <c r="B15" s="37">
        <v>112</v>
      </c>
      <c r="C15" s="70" t="s">
        <v>28</v>
      </c>
      <c r="D15" s="32"/>
      <c r="E15" s="32"/>
      <c r="F15" s="39">
        <v>94292.76</v>
      </c>
      <c r="G15" s="85">
        <v>94292.76</v>
      </c>
      <c r="H15" s="85">
        <f>H16</f>
        <v>70719.570000000007</v>
      </c>
      <c r="I15" s="50">
        <f t="shared" si="1"/>
        <v>75.000000000000014</v>
      </c>
    </row>
    <row r="16" spans="1:9">
      <c r="A16" s="36" t="s">
        <v>19</v>
      </c>
      <c r="B16" s="37">
        <v>112</v>
      </c>
      <c r="C16" s="70" t="s">
        <v>29</v>
      </c>
      <c r="D16" s="32"/>
      <c r="E16" s="33"/>
      <c r="F16" s="39">
        <v>94292.76</v>
      </c>
      <c r="G16" s="85">
        <v>94292.76</v>
      </c>
      <c r="H16" s="85">
        <f>H17</f>
        <v>70719.570000000007</v>
      </c>
      <c r="I16" s="35">
        <f t="shared" si="1"/>
        <v>75.000000000000014</v>
      </c>
    </row>
    <row r="17" spans="1:9" ht="37.5">
      <c r="A17" s="36" t="s">
        <v>30</v>
      </c>
      <c r="B17" s="37">
        <v>112</v>
      </c>
      <c r="C17" s="70" t="s">
        <v>29</v>
      </c>
      <c r="D17" s="37" t="s">
        <v>104</v>
      </c>
      <c r="E17" s="33"/>
      <c r="F17" s="39">
        <v>94292.76</v>
      </c>
      <c r="G17" s="85">
        <v>94292.76</v>
      </c>
      <c r="H17" s="85">
        <f>H18</f>
        <v>70719.570000000007</v>
      </c>
      <c r="I17" s="35">
        <f t="shared" si="1"/>
        <v>75.000000000000014</v>
      </c>
    </row>
    <row r="18" spans="1:9" ht="37.5">
      <c r="A18" s="36" t="s">
        <v>11</v>
      </c>
      <c r="B18" s="37">
        <v>112</v>
      </c>
      <c r="C18" s="70" t="s">
        <v>29</v>
      </c>
      <c r="D18" s="37" t="s">
        <v>104</v>
      </c>
      <c r="E18" s="40">
        <v>300</v>
      </c>
      <c r="F18" s="39">
        <v>94292.76</v>
      </c>
      <c r="G18" s="85">
        <v>94292.76</v>
      </c>
      <c r="H18" s="85">
        <f>H19</f>
        <v>70719.570000000007</v>
      </c>
      <c r="I18" s="35">
        <f t="shared" si="1"/>
        <v>75.000000000000014</v>
      </c>
    </row>
    <row r="19" spans="1:9" ht="37.5">
      <c r="A19" s="36" t="s">
        <v>89</v>
      </c>
      <c r="B19" s="37">
        <v>112</v>
      </c>
      <c r="C19" s="70" t="s">
        <v>29</v>
      </c>
      <c r="D19" s="37" t="s">
        <v>104</v>
      </c>
      <c r="E19" s="40">
        <v>310</v>
      </c>
      <c r="F19" s="39">
        <v>94292.76</v>
      </c>
      <c r="G19" s="85">
        <v>94292.76</v>
      </c>
      <c r="H19" s="85">
        <v>70719.570000000007</v>
      </c>
      <c r="I19" s="35">
        <f t="shared" si="1"/>
        <v>75.000000000000014</v>
      </c>
    </row>
    <row r="20" spans="1:9" ht="37.5">
      <c r="A20" s="30" t="s">
        <v>105</v>
      </c>
      <c r="B20" s="31">
        <v>130</v>
      </c>
      <c r="C20" s="69"/>
      <c r="D20" s="32"/>
      <c r="E20" s="33"/>
      <c r="F20" s="34">
        <f>F21+F43+F55+F118</f>
        <v>50728528.879999995</v>
      </c>
      <c r="G20" s="34">
        <f>G21+G43+G55+G118</f>
        <v>57984452.900000006</v>
      </c>
      <c r="H20" s="34">
        <f>H21+H43+H55+H118</f>
        <v>31359768.609999996</v>
      </c>
      <c r="I20" s="35">
        <f t="shared" si="1"/>
        <v>54.083063720689161</v>
      </c>
    </row>
    <row r="21" spans="1:9" s="59" customFormat="1">
      <c r="A21" s="41" t="s">
        <v>97</v>
      </c>
      <c r="B21" s="42">
        <v>130</v>
      </c>
      <c r="C21" s="71" t="s">
        <v>24</v>
      </c>
      <c r="D21" s="43"/>
      <c r="E21" s="44"/>
      <c r="F21" s="45">
        <f>F22+F26+F30</f>
        <v>3445200</v>
      </c>
      <c r="G21" s="45">
        <f>G22+G26+G30</f>
        <v>3549160.5</v>
      </c>
      <c r="H21" s="45">
        <f>H22+H26+H30</f>
        <v>531287.87</v>
      </c>
      <c r="I21" s="46">
        <f t="shared" si="1"/>
        <v>14.96939543872417</v>
      </c>
    </row>
    <row r="22" spans="1:9" ht="75">
      <c r="A22" s="36" t="s">
        <v>62</v>
      </c>
      <c r="B22" s="37">
        <v>130</v>
      </c>
      <c r="C22" s="70" t="s">
        <v>31</v>
      </c>
      <c r="D22" s="32"/>
      <c r="E22" s="33"/>
      <c r="F22" s="39">
        <v>56250</v>
      </c>
      <c r="G22" s="83">
        <v>56250</v>
      </c>
      <c r="H22" s="83">
        <v>56250</v>
      </c>
      <c r="I22" s="35">
        <f t="shared" si="1"/>
        <v>100</v>
      </c>
    </row>
    <row r="23" spans="1:9" ht="112.5">
      <c r="A23" s="36" t="s">
        <v>106</v>
      </c>
      <c r="B23" s="37">
        <v>130</v>
      </c>
      <c r="C23" s="70" t="s">
        <v>31</v>
      </c>
      <c r="D23" s="37" t="s">
        <v>107</v>
      </c>
      <c r="E23" s="33"/>
      <c r="F23" s="39">
        <v>56250</v>
      </c>
      <c r="G23" s="83">
        <v>56250</v>
      </c>
      <c r="H23" s="83">
        <v>56250</v>
      </c>
      <c r="I23" s="35">
        <f t="shared" si="1"/>
        <v>100</v>
      </c>
    </row>
    <row r="24" spans="1:9" ht="37.5">
      <c r="A24" s="36" t="s">
        <v>10</v>
      </c>
      <c r="B24" s="37">
        <v>130</v>
      </c>
      <c r="C24" s="70" t="s">
        <v>31</v>
      </c>
      <c r="D24" s="37" t="s">
        <v>107</v>
      </c>
      <c r="E24" s="40">
        <v>500</v>
      </c>
      <c r="F24" s="39">
        <v>56250</v>
      </c>
      <c r="G24" s="83">
        <v>56250</v>
      </c>
      <c r="H24" s="83">
        <v>56250</v>
      </c>
      <c r="I24" s="35">
        <f t="shared" si="1"/>
        <v>100</v>
      </c>
    </row>
    <row r="25" spans="1:9" ht="37.5">
      <c r="A25" s="36" t="s">
        <v>17</v>
      </c>
      <c r="B25" s="37">
        <v>130</v>
      </c>
      <c r="C25" s="70" t="s">
        <v>31</v>
      </c>
      <c r="D25" s="37" t="s">
        <v>107</v>
      </c>
      <c r="E25" s="40">
        <v>540</v>
      </c>
      <c r="F25" s="39">
        <v>56250</v>
      </c>
      <c r="G25" s="83">
        <v>56250</v>
      </c>
      <c r="H25" s="83">
        <v>56250</v>
      </c>
      <c r="I25" s="35">
        <f t="shared" si="1"/>
        <v>100</v>
      </c>
    </row>
    <row r="26" spans="1:9">
      <c r="A26" s="36" t="s">
        <v>15</v>
      </c>
      <c r="B26" s="37">
        <v>130</v>
      </c>
      <c r="C26" s="70" t="s">
        <v>32</v>
      </c>
      <c r="D26" s="32"/>
      <c r="E26" s="33"/>
      <c r="F26" s="39">
        <v>300000</v>
      </c>
      <c r="G26" s="83">
        <v>300000</v>
      </c>
      <c r="H26" s="83">
        <v>0</v>
      </c>
      <c r="I26" s="35">
        <f t="shared" si="1"/>
        <v>0</v>
      </c>
    </row>
    <row r="27" spans="1:9" ht="37.5">
      <c r="A27" s="36" t="s">
        <v>33</v>
      </c>
      <c r="B27" s="37">
        <v>130</v>
      </c>
      <c r="C27" s="70" t="s">
        <v>32</v>
      </c>
      <c r="D27" s="37" t="s">
        <v>108</v>
      </c>
      <c r="E27" s="33"/>
      <c r="F27" s="39">
        <v>300000</v>
      </c>
      <c r="G27" s="83">
        <v>300000</v>
      </c>
      <c r="H27" s="83">
        <v>0</v>
      </c>
      <c r="I27" s="35">
        <f t="shared" si="1"/>
        <v>0</v>
      </c>
    </row>
    <row r="28" spans="1:9" ht="37.5">
      <c r="A28" s="36" t="s">
        <v>6</v>
      </c>
      <c r="B28" s="37">
        <v>130</v>
      </c>
      <c r="C28" s="70" t="s">
        <v>32</v>
      </c>
      <c r="D28" s="37" t="s">
        <v>108</v>
      </c>
      <c r="E28" s="40">
        <v>800</v>
      </c>
      <c r="F28" s="39">
        <v>300000</v>
      </c>
      <c r="G28" s="83">
        <v>300000</v>
      </c>
      <c r="H28" s="83">
        <v>0</v>
      </c>
      <c r="I28" s="35">
        <f t="shared" si="1"/>
        <v>0</v>
      </c>
    </row>
    <row r="29" spans="1:9" ht="37.5">
      <c r="A29" s="36" t="s">
        <v>16</v>
      </c>
      <c r="B29" s="37">
        <v>130</v>
      </c>
      <c r="C29" s="70" t="s">
        <v>32</v>
      </c>
      <c r="D29" s="37" t="s">
        <v>108</v>
      </c>
      <c r="E29" s="40">
        <v>870</v>
      </c>
      <c r="F29" s="39">
        <v>300000</v>
      </c>
      <c r="G29" s="83">
        <v>300000</v>
      </c>
      <c r="H29" s="83">
        <v>0</v>
      </c>
      <c r="I29" s="35">
        <f t="shared" si="1"/>
        <v>0</v>
      </c>
    </row>
    <row r="30" spans="1:9">
      <c r="A30" s="41" t="s">
        <v>8</v>
      </c>
      <c r="B30" s="42">
        <v>130</v>
      </c>
      <c r="C30" s="71" t="s">
        <v>34</v>
      </c>
      <c r="D30" s="43"/>
      <c r="E30" s="44"/>
      <c r="F30" s="45">
        <f>F31+F34+F37+F40</f>
        <v>3088950</v>
      </c>
      <c r="G30" s="85">
        <f>G31+G34+G37+G40</f>
        <v>3192910.5</v>
      </c>
      <c r="H30" s="85">
        <f>H31+H34+H37+H40</f>
        <v>475037.87</v>
      </c>
      <c r="I30" s="46">
        <f t="shared" si="1"/>
        <v>14.877894948824904</v>
      </c>
    </row>
    <row r="31" spans="1:9" ht="56.25">
      <c r="A31" s="36" t="s">
        <v>26</v>
      </c>
      <c r="B31" s="37">
        <v>130</v>
      </c>
      <c r="C31" s="70" t="s">
        <v>34</v>
      </c>
      <c r="D31" s="37" t="s">
        <v>109</v>
      </c>
      <c r="E31" s="33"/>
      <c r="F31" s="39">
        <f t="shared" ref="F31:H32" si="2">F32</f>
        <v>1120000</v>
      </c>
      <c r="G31" s="83">
        <f t="shared" si="2"/>
        <v>1170375</v>
      </c>
      <c r="H31" s="83">
        <f t="shared" si="2"/>
        <v>10915.6</v>
      </c>
      <c r="I31" s="35">
        <f t="shared" si="1"/>
        <v>0.93265833600341774</v>
      </c>
    </row>
    <row r="32" spans="1:9" ht="56.25">
      <c r="A32" s="36" t="s">
        <v>101</v>
      </c>
      <c r="B32" s="37">
        <v>130</v>
      </c>
      <c r="C32" s="70" t="s">
        <v>34</v>
      </c>
      <c r="D32" s="37" t="s">
        <v>109</v>
      </c>
      <c r="E32" s="40">
        <v>200</v>
      </c>
      <c r="F32" s="39">
        <f t="shared" si="2"/>
        <v>1120000</v>
      </c>
      <c r="G32" s="83">
        <f t="shared" si="2"/>
        <v>1170375</v>
      </c>
      <c r="H32" s="83">
        <f t="shared" si="2"/>
        <v>10915.6</v>
      </c>
      <c r="I32" s="35">
        <f t="shared" si="1"/>
        <v>0.93265833600341774</v>
      </c>
    </row>
    <row r="33" spans="1:9" ht="56.25">
      <c r="A33" s="36" t="s">
        <v>102</v>
      </c>
      <c r="B33" s="37">
        <v>130</v>
      </c>
      <c r="C33" s="70" t="s">
        <v>34</v>
      </c>
      <c r="D33" s="37" t="s">
        <v>109</v>
      </c>
      <c r="E33" s="40">
        <v>240</v>
      </c>
      <c r="F33" s="39">
        <v>1120000</v>
      </c>
      <c r="G33" s="83">
        <v>1170375</v>
      </c>
      <c r="H33" s="83">
        <v>10915.6</v>
      </c>
      <c r="I33" s="35">
        <f t="shared" si="1"/>
        <v>0.93265833600341774</v>
      </c>
    </row>
    <row r="34" spans="1:9" ht="37.5">
      <c r="A34" s="36" t="s">
        <v>35</v>
      </c>
      <c r="B34" s="37">
        <v>130</v>
      </c>
      <c r="C34" s="70" t="s">
        <v>34</v>
      </c>
      <c r="D34" s="37" t="s">
        <v>110</v>
      </c>
      <c r="E34" s="33"/>
      <c r="F34" s="39">
        <v>9000</v>
      </c>
      <c r="G34" s="83">
        <v>9000</v>
      </c>
      <c r="H34" s="83">
        <v>9000</v>
      </c>
      <c r="I34" s="35">
        <f t="shared" si="1"/>
        <v>100</v>
      </c>
    </row>
    <row r="35" spans="1:9" ht="37.5">
      <c r="A35" s="36" t="s">
        <v>6</v>
      </c>
      <c r="B35" s="37">
        <v>130</v>
      </c>
      <c r="C35" s="70" t="s">
        <v>34</v>
      </c>
      <c r="D35" s="37" t="s">
        <v>110</v>
      </c>
      <c r="E35" s="40">
        <v>800</v>
      </c>
      <c r="F35" s="39">
        <v>9000</v>
      </c>
      <c r="G35" s="83">
        <v>9000</v>
      </c>
      <c r="H35" s="83">
        <v>9000</v>
      </c>
      <c r="I35" s="35">
        <f t="shared" si="1"/>
        <v>100</v>
      </c>
    </row>
    <row r="36" spans="1:9" ht="37.5">
      <c r="A36" s="36" t="s">
        <v>7</v>
      </c>
      <c r="B36" s="37">
        <v>130</v>
      </c>
      <c r="C36" s="70" t="s">
        <v>34</v>
      </c>
      <c r="D36" s="37" t="s">
        <v>110</v>
      </c>
      <c r="E36" s="40">
        <v>850</v>
      </c>
      <c r="F36" s="39">
        <v>9000</v>
      </c>
      <c r="G36" s="83">
        <v>9000</v>
      </c>
      <c r="H36" s="83">
        <v>9000</v>
      </c>
      <c r="I36" s="35">
        <f t="shared" si="1"/>
        <v>100</v>
      </c>
    </row>
    <row r="37" spans="1:9" ht="37.5">
      <c r="A37" s="36" t="s">
        <v>36</v>
      </c>
      <c r="B37" s="37">
        <v>130</v>
      </c>
      <c r="C37" s="70" t="s">
        <v>34</v>
      </c>
      <c r="D37" s="37" t="s">
        <v>111</v>
      </c>
      <c r="E37" s="33"/>
      <c r="F37" s="39">
        <v>1959750</v>
      </c>
      <c r="G37" s="83">
        <f>G38</f>
        <v>2013335.5</v>
      </c>
      <c r="H37" s="83">
        <f>H38</f>
        <v>455122.27</v>
      </c>
      <c r="I37" s="35">
        <f t="shared" si="1"/>
        <v>22.605386434600693</v>
      </c>
    </row>
    <row r="38" spans="1:9" ht="56.25">
      <c r="A38" s="36" t="s">
        <v>101</v>
      </c>
      <c r="B38" s="37">
        <v>130</v>
      </c>
      <c r="C38" s="70" t="s">
        <v>34</v>
      </c>
      <c r="D38" s="37" t="s">
        <v>111</v>
      </c>
      <c r="E38" s="40">
        <v>200</v>
      </c>
      <c r="F38" s="39">
        <v>1959750</v>
      </c>
      <c r="G38" s="83">
        <f>G39</f>
        <v>2013335.5</v>
      </c>
      <c r="H38" s="83">
        <f>H39</f>
        <v>455122.27</v>
      </c>
      <c r="I38" s="35">
        <f t="shared" si="1"/>
        <v>22.605386434600693</v>
      </c>
    </row>
    <row r="39" spans="1:9" ht="56.25">
      <c r="A39" s="36" t="s">
        <v>102</v>
      </c>
      <c r="B39" s="37">
        <v>130</v>
      </c>
      <c r="C39" s="70" t="s">
        <v>34</v>
      </c>
      <c r="D39" s="37" t="s">
        <v>111</v>
      </c>
      <c r="E39" s="40">
        <v>240</v>
      </c>
      <c r="F39" s="39">
        <v>1959750</v>
      </c>
      <c r="G39" s="83">
        <v>2013335.5</v>
      </c>
      <c r="H39" s="83">
        <v>455122.27</v>
      </c>
      <c r="I39" s="35">
        <f t="shared" si="1"/>
        <v>22.605386434600693</v>
      </c>
    </row>
    <row r="40" spans="1:9" ht="150">
      <c r="A40" s="36" t="s">
        <v>20</v>
      </c>
      <c r="B40" s="37">
        <v>130</v>
      </c>
      <c r="C40" s="70" t="s">
        <v>34</v>
      </c>
      <c r="D40" s="37" t="s">
        <v>112</v>
      </c>
      <c r="E40" s="33"/>
      <c r="F40" s="39">
        <v>200</v>
      </c>
      <c r="G40" s="83">
        <v>200</v>
      </c>
      <c r="H40" s="83">
        <v>0</v>
      </c>
      <c r="I40" s="35">
        <f t="shared" si="1"/>
        <v>0</v>
      </c>
    </row>
    <row r="41" spans="1:9" ht="56.25">
      <c r="A41" s="36" t="s">
        <v>101</v>
      </c>
      <c r="B41" s="37">
        <v>130</v>
      </c>
      <c r="C41" s="70" t="s">
        <v>34</v>
      </c>
      <c r="D41" s="37" t="s">
        <v>112</v>
      </c>
      <c r="E41" s="40">
        <v>200</v>
      </c>
      <c r="F41" s="39">
        <v>200</v>
      </c>
      <c r="G41" s="83">
        <v>200</v>
      </c>
      <c r="H41" s="83">
        <v>0</v>
      </c>
      <c r="I41" s="35">
        <f t="shared" si="1"/>
        <v>0</v>
      </c>
    </row>
    <row r="42" spans="1:9" ht="56.25">
      <c r="A42" s="36" t="s">
        <v>102</v>
      </c>
      <c r="B42" s="37">
        <v>130</v>
      </c>
      <c r="C42" s="70" t="s">
        <v>34</v>
      </c>
      <c r="D42" s="37" t="s">
        <v>112</v>
      </c>
      <c r="E42" s="40">
        <v>240</v>
      </c>
      <c r="F42" s="39">
        <v>200</v>
      </c>
      <c r="G42" s="83">
        <v>200</v>
      </c>
      <c r="H42" s="83">
        <v>0</v>
      </c>
      <c r="I42" s="35">
        <f t="shared" si="1"/>
        <v>0</v>
      </c>
    </row>
    <row r="43" spans="1:9">
      <c r="A43" s="36" t="s">
        <v>113</v>
      </c>
      <c r="B43" s="37">
        <v>130</v>
      </c>
      <c r="C43" s="70" t="s">
        <v>38</v>
      </c>
      <c r="D43" s="32"/>
      <c r="E43" s="33"/>
      <c r="F43" s="39">
        <f>F44+F51</f>
        <v>19465300</v>
      </c>
      <c r="G43" s="39">
        <f>G44+G51</f>
        <v>23594955.620000001</v>
      </c>
      <c r="H43" s="56">
        <f>H44+H51</f>
        <v>11139815.85</v>
      </c>
      <c r="I43" s="35">
        <f t="shared" si="1"/>
        <v>47.212701008674323</v>
      </c>
    </row>
    <row r="44" spans="1:9">
      <c r="A44" s="36" t="s">
        <v>9</v>
      </c>
      <c r="B44" s="37">
        <v>130</v>
      </c>
      <c r="C44" s="70" t="s">
        <v>39</v>
      </c>
      <c r="D44" s="32"/>
      <c r="E44" s="33"/>
      <c r="F44" s="39">
        <v>600000</v>
      </c>
      <c r="G44" s="39">
        <v>600000</v>
      </c>
      <c r="H44" s="56">
        <f>H45+H48</f>
        <v>423333.36</v>
      </c>
      <c r="I44" s="35">
        <f t="shared" si="1"/>
        <v>70.55556</v>
      </c>
    </row>
    <row r="45" spans="1:9" ht="112.5">
      <c r="A45" s="36" t="s">
        <v>40</v>
      </c>
      <c r="B45" s="37">
        <v>130</v>
      </c>
      <c r="C45" s="70" t="s">
        <v>39</v>
      </c>
      <c r="D45" s="37" t="s">
        <v>114</v>
      </c>
      <c r="E45" s="33"/>
      <c r="F45" s="56">
        <v>500000</v>
      </c>
      <c r="G45" s="56">
        <v>500000</v>
      </c>
      <c r="H45" s="56">
        <f>H46</f>
        <v>333333.36</v>
      </c>
      <c r="I45" s="35">
        <f t="shared" si="1"/>
        <v>66.666671999999991</v>
      </c>
    </row>
    <row r="46" spans="1:9" ht="37.5">
      <c r="A46" s="36" t="s">
        <v>6</v>
      </c>
      <c r="B46" s="37">
        <v>130</v>
      </c>
      <c r="C46" s="70" t="s">
        <v>39</v>
      </c>
      <c r="D46" s="37" t="s">
        <v>114</v>
      </c>
      <c r="E46" s="40">
        <v>800</v>
      </c>
      <c r="F46" s="56">
        <v>500000</v>
      </c>
      <c r="G46" s="56">
        <v>500000</v>
      </c>
      <c r="H46" s="56">
        <f>H47</f>
        <v>333333.36</v>
      </c>
      <c r="I46" s="35">
        <f t="shared" si="1"/>
        <v>66.666671999999991</v>
      </c>
    </row>
    <row r="47" spans="1:9" ht="93.75">
      <c r="A47" s="36" t="s">
        <v>115</v>
      </c>
      <c r="B47" s="37">
        <v>130</v>
      </c>
      <c r="C47" s="70" t="s">
        <v>39</v>
      </c>
      <c r="D47" s="37" t="s">
        <v>114</v>
      </c>
      <c r="E47" s="40">
        <v>810</v>
      </c>
      <c r="F47" s="56">
        <v>500000</v>
      </c>
      <c r="G47" s="56">
        <v>500000</v>
      </c>
      <c r="H47" s="56">
        <v>333333.36</v>
      </c>
      <c r="I47" s="35">
        <f t="shared" si="1"/>
        <v>66.666671999999991</v>
      </c>
    </row>
    <row r="48" spans="1:9" ht="37.5">
      <c r="A48" s="36" t="s">
        <v>148</v>
      </c>
      <c r="B48" s="37">
        <v>130</v>
      </c>
      <c r="C48" s="70" t="s">
        <v>39</v>
      </c>
      <c r="D48" s="37" t="s">
        <v>149</v>
      </c>
      <c r="E48" s="33"/>
      <c r="F48" s="56">
        <v>100000</v>
      </c>
      <c r="G48" s="56">
        <v>100000</v>
      </c>
      <c r="H48" s="56">
        <f>H49</f>
        <v>90000</v>
      </c>
      <c r="I48" s="35">
        <f t="shared" ref="I48:I50" si="3">H48/G48*100</f>
        <v>90</v>
      </c>
    </row>
    <row r="49" spans="1:9" ht="56.25">
      <c r="A49" s="36" t="s">
        <v>101</v>
      </c>
      <c r="B49" s="37">
        <v>130</v>
      </c>
      <c r="C49" s="70" t="s">
        <v>39</v>
      </c>
      <c r="D49" s="37" t="s">
        <v>150</v>
      </c>
      <c r="E49" s="40">
        <v>200</v>
      </c>
      <c r="F49" s="56">
        <v>100000</v>
      </c>
      <c r="G49" s="56">
        <v>100000</v>
      </c>
      <c r="H49" s="56">
        <f>H50</f>
        <v>90000</v>
      </c>
      <c r="I49" s="35">
        <f t="shared" si="3"/>
        <v>90</v>
      </c>
    </row>
    <row r="50" spans="1:9" ht="56.25">
      <c r="A50" s="36" t="s">
        <v>102</v>
      </c>
      <c r="B50" s="37">
        <v>130</v>
      </c>
      <c r="C50" s="70" t="s">
        <v>39</v>
      </c>
      <c r="D50" s="37" t="s">
        <v>151</v>
      </c>
      <c r="E50" s="40">
        <v>240</v>
      </c>
      <c r="F50" s="56">
        <v>100000</v>
      </c>
      <c r="G50" s="56">
        <v>100000</v>
      </c>
      <c r="H50" s="56">
        <v>90000</v>
      </c>
      <c r="I50" s="35">
        <f t="shared" si="3"/>
        <v>90</v>
      </c>
    </row>
    <row r="51" spans="1:9">
      <c r="A51" s="36" t="s">
        <v>18</v>
      </c>
      <c r="B51" s="37">
        <v>130</v>
      </c>
      <c r="C51" s="70" t="s">
        <v>41</v>
      </c>
      <c r="D51" s="32"/>
      <c r="E51" s="33"/>
      <c r="F51" s="39">
        <v>18865300</v>
      </c>
      <c r="G51" s="39">
        <f t="shared" ref="G51:H53" si="4">G52</f>
        <v>22994955.620000001</v>
      </c>
      <c r="H51" s="56">
        <f t="shared" si="4"/>
        <v>10716482.49</v>
      </c>
      <c r="I51" s="35">
        <f t="shared" si="1"/>
        <v>46.603623277616919</v>
      </c>
    </row>
    <row r="52" spans="1:9" ht="131.25">
      <c r="A52" s="36" t="s">
        <v>42</v>
      </c>
      <c r="B52" s="37">
        <v>130</v>
      </c>
      <c r="C52" s="70" t="s">
        <v>41</v>
      </c>
      <c r="D52" s="37" t="s">
        <v>116</v>
      </c>
      <c r="E52" s="33"/>
      <c r="F52" s="39">
        <v>18865300</v>
      </c>
      <c r="G52" s="39">
        <f t="shared" si="4"/>
        <v>22994955.620000001</v>
      </c>
      <c r="H52" s="56">
        <f t="shared" si="4"/>
        <v>10716482.49</v>
      </c>
      <c r="I52" s="35">
        <f t="shared" si="1"/>
        <v>46.603623277616919</v>
      </c>
    </row>
    <row r="53" spans="1:9" ht="37.5">
      <c r="A53" s="36" t="s">
        <v>10</v>
      </c>
      <c r="B53" s="37">
        <v>130</v>
      </c>
      <c r="C53" s="70" t="s">
        <v>41</v>
      </c>
      <c r="D53" s="37" t="s">
        <v>116</v>
      </c>
      <c r="E53" s="40">
        <v>500</v>
      </c>
      <c r="F53" s="39">
        <v>18865300</v>
      </c>
      <c r="G53" s="39">
        <f t="shared" si="4"/>
        <v>22994955.620000001</v>
      </c>
      <c r="H53" s="56">
        <f t="shared" si="4"/>
        <v>10716482.49</v>
      </c>
      <c r="I53" s="35">
        <f t="shared" si="1"/>
        <v>46.603623277616919</v>
      </c>
    </row>
    <row r="54" spans="1:9" ht="37.5">
      <c r="A54" s="36" t="s">
        <v>17</v>
      </c>
      <c r="B54" s="37">
        <v>130</v>
      </c>
      <c r="C54" s="70" t="s">
        <v>41</v>
      </c>
      <c r="D54" s="37" t="s">
        <v>116</v>
      </c>
      <c r="E54" s="40">
        <v>540</v>
      </c>
      <c r="F54" s="39">
        <v>18865300</v>
      </c>
      <c r="G54" s="39">
        <v>22994955.620000001</v>
      </c>
      <c r="H54" s="56">
        <v>10716482.49</v>
      </c>
      <c r="I54" s="35">
        <f t="shared" si="1"/>
        <v>46.603623277616919</v>
      </c>
    </row>
    <row r="55" spans="1:9">
      <c r="A55" s="36" t="s">
        <v>117</v>
      </c>
      <c r="B55" s="37">
        <v>130</v>
      </c>
      <c r="C55" s="70" t="s">
        <v>44</v>
      </c>
      <c r="D55" s="32"/>
      <c r="E55" s="33"/>
      <c r="F55" s="39">
        <f>F56+F77+F84</f>
        <v>27599200.239999998</v>
      </c>
      <c r="G55" s="39">
        <f>G56+G77+G84</f>
        <v>30621508.140000001</v>
      </c>
      <c r="H55" s="56">
        <f>H56+H77+H84</f>
        <v>19524543.409999996</v>
      </c>
      <c r="I55" s="35">
        <f t="shared" si="1"/>
        <v>63.760881145157065</v>
      </c>
    </row>
    <row r="56" spans="1:9" s="59" customFormat="1">
      <c r="A56" s="41" t="s">
        <v>12</v>
      </c>
      <c r="B56" s="42">
        <v>130</v>
      </c>
      <c r="C56" s="71" t="s">
        <v>45</v>
      </c>
      <c r="D56" s="43"/>
      <c r="E56" s="44"/>
      <c r="F56" s="45">
        <f>F57+F62+F71+F74+F68</f>
        <v>1589777.4400000002</v>
      </c>
      <c r="G56" s="45">
        <f>G57+G60+G71+G74+G63+G68</f>
        <v>3407346.0100000002</v>
      </c>
      <c r="H56" s="45">
        <f>H57+H60+H71+H74+H63+H68</f>
        <v>791712.7</v>
      </c>
      <c r="I56" s="46">
        <f t="shared" si="1"/>
        <v>23.235465305738053</v>
      </c>
    </row>
    <row r="57" spans="1:9" ht="93.75">
      <c r="A57" s="36" t="s">
        <v>46</v>
      </c>
      <c r="B57" s="37">
        <v>130</v>
      </c>
      <c r="C57" s="70" t="s">
        <v>45</v>
      </c>
      <c r="D57" s="37" t="s">
        <v>118</v>
      </c>
      <c r="E57" s="33"/>
      <c r="F57" s="39">
        <v>190825.44</v>
      </c>
      <c r="G57" s="39">
        <f>G58</f>
        <v>190825.44</v>
      </c>
      <c r="H57" s="56">
        <f>H58</f>
        <v>126544.2</v>
      </c>
      <c r="I57" s="35">
        <f t="shared" si="1"/>
        <v>66.314114092963706</v>
      </c>
    </row>
    <row r="58" spans="1:9" ht="56.25">
      <c r="A58" s="36" t="s">
        <v>101</v>
      </c>
      <c r="B58" s="37">
        <v>130</v>
      </c>
      <c r="C58" s="70" t="s">
        <v>45</v>
      </c>
      <c r="D58" s="37" t="s">
        <v>118</v>
      </c>
      <c r="E58" s="40">
        <v>200</v>
      </c>
      <c r="F58" s="39">
        <v>190825.44</v>
      </c>
      <c r="G58" s="39">
        <f>G59</f>
        <v>190825.44</v>
      </c>
      <c r="H58" s="56">
        <f>H59</f>
        <v>126544.2</v>
      </c>
      <c r="I58" s="35">
        <f t="shared" si="1"/>
        <v>66.314114092963706</v>
      </c>
    </row>
    <row r="59" spans="1:9" ht="56.25">
      <c r="A59" s="36" t="s">
        <v>102</v>
      </c>
      <c r="B59" s="37">
        <v>130</v>
      </c>
      <c r="C59" s="70" t="s">
        <v>45</v>
      </c>
      <c r="D59" s="37" t="s">
        <v>118</v>
      </c>
      <c r="E59" s="40">
        <v>240</v>
      </c>
      <c r="F59" s="39">
        <v>190825.44</v>
      </c>
      <c r="G59" s="39">
        <v>190825.44</v>
      </c>
      <c r="H59" s="56">
        <v>126544.2</v>
      </c>
      <c r="I59" s="35">
        <f t="shared" si="1"/>
        <v>66.314114092963706</v>
      </c>
    </row>
    <row r="60" spans="1:9" ht="37.5">
      <c r="A60" s="36" t="s">
        <v>164</v>
      </c>
      <c r="B60" s="37">
        <v>130</v>
      </c>
      <c r="C60" s="70" t="s">
        <v>45</v>
      </c>
      <c r="D60" s="37" t="s">
        <v>171</v>
      </c>
      <c r="E60" s="40"/>
      <c r="F60" s="45">
        <v>0</v>
      </c>
      <c r="G60" s="39">
        <f>G61</f>
        <v>730277</v>
      </c>
      <c r="H60" s="56">
        <v>0</v>
      </c>
      <c r="I60" s="35">
        <f t="shared" ref="I60" si="5">H60/G60*100</f>
        <v>0</v>
      </c>
    </row>
    <row r="61" spans="1:9" ht="56.25">
      <c r="A61" s="36" t="s">
        <v>101</v>
      </c>
      <c r="B61" s="37">
        <v>130</v>
      </c>
      <c r="C61" s="70" t="s">
        <v>45</v>
      </c>
      <c r="D61" s="37" t="s">
        <v>171</v>
      </c>
      <c r="E61" s="40">
        <v>200</v>
      </c>
      <c r="F61" s="45">
        <v>0</v>
      </c>
      <c r="G61" s="39">
        <f>G62</f>
        <v>730277</v>
      </c>
      <c r="H61" s="56">
        <v>0</v>
      </c>
      <c r="I61" s="35">
        <f t="shared" ref="I61" si="6">H61/G61*100</f>
        <v>0</v>
      </c>
    </row>
    <row r="62" spans="1:9" ht="56.25">
      <c r="A62" s="36" t="s">
        <v>165</v>
      </c>
      <c r="B62" s="37">
        <v>130</v>
      </c>
      <c r="C62" s="70" t="s">
        <v>45</v>
      </c>
      <c r="D62" s="37" t="s">
        <v>171</v>
      </c>
      <c r="E62" s="40">
        <v>240</v>
      </c>
      <c r="F62" s="45">
        <v>0</v>
      </c>
      <c r="G62" s="39">
        <v>730277</v>
      </c>
      <c r="H62" s="56">
        <v>0</v>
      </c>
      <c r="I62" s="35">
        <f t="shared" ref="I62" si="7">H62/G62*100</f>
        <v>0</v>
      </c>
    </row>
    <row r="63" spans="1:9" ht="37.5">
      <c r="A63" s="36" t="s">
        <v>166</v>
      </c>
      <c r="B63" s="37">
        <v>130</v>
      </c>
      <c r="C63" s="70" t="s">
        <v>45</v>
      </c>
      <c r="D63" s="37" t="s">
        <v>170</v>
      </c>
      <c r="E63" s="40"/>
      <c r="F63" s="45">
        <v>0</v>
      </c>
      <c r="G63" s="39">
        <f>G64+G66</f>
        <v>13271.5</v>
      </c>
      <c r="H63" s="56">
        <f>H64+H66</f>
        <v>13271.5</v>
      </c>
      <c r="I63" s="35">
        <f t="shared" ref="I63" si="8">H63/G63*100</f>
        <v>100</v>
      </c>
    </row>
    <row r="64" spans="1:9" ht="56.25">
      <c r="A64" s="36" t="s">
        <v>101</v>
      </c>
      <c r="B64" s="37">
        <v>130</v>
      </c>
      <c r="C64" s="70" t="s">
        <v>45</v>
      </c>
      <c r="D64" s="37" t="s">
        <v>170</v>
      </c>
      <c r="E64" s="40">
        <v>200</v>
      </c>
      <c r="F64" s="45">
        <v>0</v>
      </c>
      <c r="G64" s="39">
        <f>G65</f>
        <v>10837.98</v>
      </c>
      <c r="H64" s="56">
        <f>H65</f>
        <v>10837.98</v>
      </c>
      <c r="I64" s="35">
        <f t="shared" ref="I64" si="9">H64/G64*100</f>
        <v>100</v>
      </c>
    </row>
    <row r="65" spans="1:9" ht="56.25">
      <c r="A65" s="36" t="s">
        <v>165</v>
      </c>
      <c r="B65" s="37">
        <v>130</v>
      </c>
      <c r="C65" s="70" t="s">
        <v>45</v>
      </c>
      <c r="D65" s="37" t="s">
        <v>170</v>
      </c>
      <c r="E65" s="40">
        <v>240</v>
      </c>
      <c r="F65" s="45">
        <v>0</v>
      </c>
      <c r="G65" s="39">
        <v>10837.98</v>
      </c>
      <c r="H65" s="56">
        <v>10837.98</v>
      </c>
      <c r="I65" s="35">
        <f t="shared" ref="I65" si="10">H65/G65*100</f>
        <v>100</v>
      </c>
    </row>
    <row r="66" spans="1:9" ht="37.5">
      <c r="A66" s="36" t="s">
        <v>167</v>
      </c>
      <c r="B66" s="37">
        <v>130</v>
      </c>
      <c r="C66" s="70" t="s">
        <v>45</v>
      </c>
      <c r="D66" s="37" t="s">
        <v>170</v>
      </c>
      <c r="E66" s="40">
        <v>800</v>
      </c>
      <c r="F66" s="45">
        <v>0</v>
      </c>
      <c r="G66" s="39">
        <f>G67</f>
        <v>2433.52</v>
      </c>
      <c r="H66" s="56">
        <f>H67</f>
        <v>2433.52</v>
      </c>
      <c r="I66" s="35">
        <f t="shared" ref="I66" si="11">H66/G66*100</f>
        <v>100</v>
      </c>
    </row>
    <row r="67" spans="1:9" ht="37.5">
      <c r="A67" s="36" t="s">
        <v>168</v>
      </c>
      <c r="B67" s="37">
        <v>130</v>
      </c>
      <c r="C67" s="70" t="s">
        <v>45</v>
      </c>
      <c r="D67" s="37" t="s">
        <v>170</v>
      </c>
      <c r="E67" s="40">
        <v>830</v>
      </c>
      <c r="F67" s="45">
        <v>0</v>
      </c>
      <c r="G67" s="39">
        <v>2433.52</v>
      </c>
      <c r="H67" s="56">
        <v>2433.52</v>
      </c>
      <c r="I67" s="35">
        <f t="shared" ref="I67:I69" si="12">H67/G67*100</f>
        <v>100</v>
      </c>
    </row>
    <row r="68" spans="1:9" ht="168.75">
      <c r="A68" s="36" t="s">
        <v>169</v>
      </c>
      <c r="B68" s="37">
        <v>130</v>
      </c>
      <c r="C68" s="70" t="s">
        <v>45</v>
      </c>
      <c r="D68" s="37" t="s">
        <v>141</v>
      </c>
      <c r="E68" s="40"/>
      <c r="F68" s="39">
        <v>1371112.86</v>
      </c>
      <c r="G68" s="56">
        <v>2423759.9300000002</v>
      </c>
      <c r="H68" s="56">
        <v>638924.25</v>
      </c>
      <c r="I68" s="35">
        <f t="shared" si="12"/>
        <v>26.360871887175723</v>
      </c>
    </row>
    <row r="69" spans="1:9" ht="37.5">
      <c r="A69" s="36" t="s">
        <v>167</v>
      </c>
      <c r="B69" s="37">
        <v>130</v>
      </c>
      <c r="C69" s="70" t="s">
        <v>45</v>
      </c>
      <c r="D69" s="37" t="s">
        <v>141</v>
      </c>
      <c r="E69" s="40">
        <v>800</v>
      </c>
      <c r="F69" s="39">
        <v>1371112.86</v>
      </c>
      <c r="G69" s="56">
        <v>2423759.9300000002</v>
      </c>
      <c r="H69" s="56">
        <v>638924.25</v>
      </c>
      <c r="I69" s="35">
        <f t="shared" si="12"/>
        <v>26.360871887175723</v>
      </c>
    </row>
    <row r="70" spans="1:9" ht="37.5">
      <c r="A70" s="36" t="s">
        <v>7</v>
      </c>
      <c r="B70" s="37">
        <v>130</v>
      </c>
      <c r="C70" s="70" t="s">
        <v>45</v>
      </c>
      <c r="D70" s="37" t="s">
        <v>141</v>
      </c>
      <c r="E70" s="40">
        <v>850</v>
      </c>
      <c r="F70" s="39">
        <v>1371112.86</v>
      </c>
      <c r="G70" s="56">
        <v>2423759.9300000002</v>
      </c>
      <c r="H70" s="56">
        <v>638924.25</v>
      </c>
      <c r="I70" s="35">
        <f t="shared" si="1"/>
        <v>26.360871887175723</v>
      </c>
    </row>
    <row r="71" spans="1:9" ht="187.5">
      <c r="A71" s="36" t="s">
        <v>119</v>
      </c>
      <c r="B71" s="37">
        <v>130</v>
      </c>
      <c r="C71" s="70" t="s">
        <v>45</v>
      </c>
      <c r="D71" s="37" t="s">
        <v>120</v>
      </c>
      <c r="E71" s="33"/>
      <c r="F71" s="39">
        <v>13849.62</v>
      </c>
      <c r="G71" s="39">
        <v>24482.42</v>
      </c>
      <c r="H71" s="56">
        <f>H72</f>
        <v>6453.78</v>
      </c>
      <c r="I71" s="35">
        <f t="shared" ref="I71:I121" si="13">H71/G71*100</f>
        <v>26.360874456038253</v>
      </c>
    </row>
    <row r="72" spans="1:9" ht="37.5">
      <c r="A72" s="36" t="s">
        <v>6</v>
      </c>
      <c r="B72" s="37">
        <v>130</v>
      </c>
      <c r="C72" s="70" t="s">
        <v>45</v>
      </c>
      <c r="D72" s="37" t="s">
        <v>120</v>
      </c>
      <c r="E72" s="40">
        <v>800</v>
      </c>
      <c r="F72" s="39">
        <v>13849.62</v>
      </c>
      <c r="G72" s="39">
        <v>24482.42</v>
      </c>
      <c r="H72" s="56">
        <f>H73</f>
        <v>6453.78</v>
      </c>
      <c r="I72" s="35">
        <f t="shared" si="13"/>
        <v>26.360874456038253</v>
      </c>
    </row>
    <row r="73" spans="1:9" ht="37.5">
      <c r="A73" s="36" t="s">
        <v>7</v>
      </c>
      <c r="B73" s="37">
        <v>130</v>
      </c>
      <c r="C73" s="70" t="s">
        <v>45</v>
      </c>
      <c r="D73" s="37" t="s">
        <v>120</v>
      </c>
      <c r="E73" s="40">
        <v>850</v>
      </c>
      <c r="F73" s="39">
        <v>13849.62</v>
      </c>
      <c r="G73" s="39">
        <v>24482.42</v>
      </c>
      <c r="H73" s="56">
        <v>6453.78</v>
      </c>
      <c r="I73" s="35">
        <f t="shared" si="13"/>
        <v>26.360874456038253</v>
      </c>
    </row>
    <row r="74" spans="1:9" ht="131.25">
      <c r="A74" s="36" t="s">
        <v>121</v>
      </c>
      <c r="B74" s="37">
        <v>130</v>
      </c>
      <c r="C74" s="70" t="s">
        <v>45</v>
      </c>
      <c r="D74" s="37" t="s">
        <v>122</v>
      </c>
      <c r="E74" s="33"/>
      <c r="F74" s="39">
        <v>13989.52</v>
      </c>
      <c r="G74" s="39">
        <v>24729.72</v>
      </c>
      <c r="H74" s="56">
        <v>6518.97</v>
      </c>
      <c r="I74" s="35">
        <f t="shared" si="13"/>
        <v>26.360872666572853</v>
      </c>
    </row>
    <row r="75" spans="1:9" ht="37.5">
      <c r="A75" s="36" t="s">
        <v>6</v>
      </c>
      <c r="B75" s="37">
        <v>130</v>
      </c>
      <c r="C75" s="70" t="s">
        <v>45</v>
      </c>
      <c r="D75" s="37" t="s">
        <v>122</v>
      </c>
      <c r="E75" s="40">
        <v>800</v>
      </c>
      <c r="F75" s="39">
        <v>13989.52</v>
      </c>
      <c r="G75" s="39">
        <v>24729.72</v>
      </c>
      <c r="H75" s="56">
        <v>6518.97</v>
      </c>
      <c r="I75" s="35">
        <f t="shared" si="13"/>
        <v>26.360872666572853</v>
      </c>
    </row>
    <row r="76" spans="1:9" ht="37.5">
      <c r="A76" s="36" t="s">
        <v>7</v>
      </c>
      <c r="B76" s="37">
        <v>130</v>
      </c>
      <c r="C76" s="70" t="s">
        <v>45</v>
      </c>
      <c r="D76" s="37" t="s">
        <v>122</v>
      </c>
      <c r="E76" s="40">
        <v>850</v>
      </c>
      <c r="F76" s="39">
        <v>13989.52</v>
      </c>
      <c r="G76" s="39">
        <v>24729.72</v>
      </c>
      <c r="H76" s="56">
        <v>6518.97</v>
      </c>
      <c r="I76" s="35">
        <f t="shared" si="13"/>
        <v>26.360872666572853</v>
      </c>
    </row>
    <row r="77" spans="1:9" s="65" customFormat="1">
      <c r="A77" s="60" t="s">
        <v>13</v>
      </c>
      <c r="B77" s="61">
        <v>130</v>
      </c>
      <c r="C77" s="72" t="s">
        <v>47</v>
      </c>
      <c r="D77" s="62"/>
      <c r="E77" s="63"/>
      <c r="F77" s="57">
        <f>F78+F81</f>
        <v>1068315.92</v>
      </c>
      <c r="G77" s="57">
        <f>G78+G81</f>
        <v>2792375.43</v>
      </c>
      <c r="H77" s="57">
        <f>H78+H81</f>
        <v>1016853.02</v>
      </c>
      <c r="I77" s="64">
        <f t="shared" si="13"/>
        <v>36.415340468742052</v>
      </c>
    </row>
    <row r="78" spans="1:9" ht="37.5">
      <c r="A78" s="36" t="s">
        <v>142</v>
      </c>
      <c r="B78" s="37">
        <v>130</v>
      </c>
      <c r="C78" s="70" t="s">
        <v>47</v>
      </c>
      <c r="D78" s="37" t="s">
        <v>143</v>
      </c>
      <c r="E78" s="33"/>
      <c r="F78" s="39">
        <v>48315.92</v>
      </c>
      <c r="G78" s="39">
        <f>G79</f>
        <v>1046301.92</v>
      </c>
      <c r="H78" s="56">
        <f>H79</f>
        <v>51478.97</v>
      </c>
      <c r="I78" s="35">
        <f t="shared" si="13"/>
        <v>4.9200875020854395</v>
      </c>
    </row>
    <row r="79" spans="1:9" ht="56.25">
      <c r="A79" s="36" t="s">
        <v>101</v>
      </c>
      <c r="B79" s="37">
        <v>130</v>
      </c>
      <c r="C79" s="70" t="s">
        <v>47</v>
      </c>
      <c r="D79" s="37" t="s">
        <v>144</v>
      </c>
      <c r="E79" s="40">
        <v>200</v>
      </c>
      <c r="F79" s="39">
        <v>48315.92</v>
      </c>
      <c r="G79" s="39">
        <f>G80</f>
        <v>1046301.92</v>
      </c>
      <c r="H79" s="56">
        <f>H80</f>
        <v>51478.97</v>
      </c>
      <c r="I79" s="35">
        <f t="shared" si="13"/>
        <v>4.9200875020854395</v>
      </c>
    </row>
    <row r="80" spans="1:9" ht="56.25">
      <c r="A80" s="36" t="s">
        <v>102</v>
      </c>
      <c r="B80" s="37">
        <v>130</v>
      </c>
      <c r="C80" s="70" t="s">
        <v>47</v>
      </c>
      <c r="D80" s="37" t="s">
        <v>145</v>
      </c>
      <c r="E80" s="40">
        <v>240</v>
      </c>
      <c r="F80" s="39">
        <v>48315.92</v>
      </c>
      <c r="G80" s="39">
        <v>1046301.92</v>
      </c>
      <c r="H80" s="56">
        <v>51478.97</v>
      </c>
      <c r="I80" s="35">
        <f t="shared" si="13"/>
        <v>4.9200875020854395</v>
      </c>
    </row>
    <row r="81" spans="1:9" ht="131.25">
      <c r="A81" s="36" t="s">
        <v>48</v>
      </c>
      <c r="B81" s="37">
        <v>130</v>
      </c>
      <c r="C81" s="70" t="s">
        <v>47</v>
      </c>
      <c r="D81" s="37" t="s">
        <v>124</v>
      </c>
      <c r="E81" s="33"/>
      <c r="F81" s="39">
        <v>1020000</v>
      </c>
      <c r="G81" s="39">
        <f>G82</f>
        <v>1746073.51</v>
      </c>
      <c r="H81" s="56">
        <f>H82</f>
        <v>965374.05</v>
      </c>
      <c r="I81" s="35">
        <f t="shared" si="13"/>
        <v>55.288282221290906</v>
      </c>
    </row>
    <row r="82" spans="1:9" ht="37.5">
      <c r="A82" s="36" t="s">
        <v>10</v>
      </c>
      <c r="B82" s="37">
        <v>130</v>
      </c>
      <c r="C82" s="70" t="s">
        <v>47</v>
      </c>
      <c r="D82" s="37" t="s">
        <v>124</v>
      </c>
      <c r="E82" s="40">
        <v>500</v>
      </c>
      <c r="F82" s="39">
        <v>1020000</v>
      </c>
      <c r="G82" s="39">
        <f>G83</f>
        <v>1746073.51</v>
      </c>
      <c r="H82" s="56">
        <f>H83</f>
        <v>965374.05</v>
      </c>
      <c r="I82" s="35">
        <f t="shared" si="13"/>
        <v>55.288282221290906</v>
      </c>
    </row>
    <row r="83" spans="1:9" ht="37.5">
      <c r="A83" s="36" t="s">
        <v>17</v>
      </c>
      <c r="B83" s="37">
        <v>130</v>
      </c>
      <c r="C83" s="70" t="s">
        <v>47</v>
      </c>
      <c r="D83" s="37" t="s">
        <v>124</v>
      </c>
      <c r="E83" s="40">
        <v>540</v>
      </c>
      <c r="F83" s="39">
        <v>1020000</v>
      </c>
      <c r="G83" s="39">
        <v>1746073.51</v>
      </c>
      <c r="H83" s="56">
        <v>965374.05</v>
      </c>
      <c r="I83" s="35">
        <f t="shared" si="13"/>
        <v>55.288282221290906</v>
      </c>
    </row>
    <row r="84" spans="1:9" s="59" customFormat="1">
      <c r="A84" s="41" t="s">
        <v>14</v>
      </c>
      <c r="B84" s="42">
        <v>130</v>
      </c>
      <c r="C84" s="71" t="s">
        <v>49</v>
      </c>
      <c r="D84" s="43"/>
      <c r="E84" s="44"/>
      <c r="F84" s="45">
        <f>F85+F88+F91+F94+F97+F100+F103+F106+F109+F112+F115</f>
        <v>24941106.879999999</v>
      </c>
      <c r="G84" s="45">
        <f>G85+G88+G91+G94+G97+G100+G103+G106+G109+G112+G115</f>
        <v>24421786.699999999</v>
      </c>
      <c r="H84" s="45">
        <f>H85+H88+H91+H94+H97+H100+H103+H106+H109+H112+H115</f>
        <v>17715977.689999998</v>
      </c>
      <c r="I84" s="46">
        <f t="shared" si="13"/>
        <v>72.541693642750545</v>
      </c>
    </row>
    <row r="85" spans="1:9" ht="37.5">
      <c r="A85" s="36" t="s">
        <v>50</v>
      </c>
      <c r="B85" s="37">
        <v>130</v>
      </c>
      <c r="C85" s="70" t="s">
        <v>49</v>
      </c>
      <c r="D85" s="37" t="s">
        <v>123</v>
      </c>
      <c r="E85" s="33"/>
      <c r="F85" s="39">
        <v>300000</v>
      </c>
      <c r="G85" s="39">
        <f>G86</f>
        <v>536656.73</v>
      </c>
      <c r="H85" s="56">
        <f>H86</f>
        <v>77480</v>
      </c>
      <c r="I85" s="35">
        <f t="shared" si="13"/>
        <v>14.437534399317045</v>
      </c>
    </row>
    <row r="86" spans="1:9" ht="56.25">
      <c r="A86" s="36" t="s">
        <v>101</v>
      </c>
      <c r="B86" s="37">
        <v>130</v>
      </c>
      <c r="C86" s="70" t="s">
        <v>49</v>
      </c>
      <c r="D86" s="37" t="s">
        <v>123</v>
      </c>
      <c r="E86" s="40">
        <v>200</v>
      </c>
      <c r="F86" s="39">
        <v>300000</v>
      </c>
      <c r="G86" s="39">
        <f>G87</f>
        <v>536656.73</v>
      </c>
      <c r="H86" s="56">
        <f>H87</f>
        <v>77480</v>
      </c>
      <c r="I86" s="35">
        <f t="shared" si="13"/>
        <v>14.437534399317045</v>
      </c>
    </row>
    <row r="87" spans="1:9" ht="56.25">
      <c r="A87" s="36" t="s">
        <v>102</v>
      </c>
      <c r="B87" s="37">
        <v>130</v>
      </c>
      <c r="C87" s="70" t="s">
        <v>49</v>
      </c>
      <c r="D87" s="37" t="s">
        <v>123</v>
      </c>
      <c r="E87" s="40">
        <v>240</v>
      </c>
      <c r="F87" s="39">
        <v>300000</v>
      </c>
      <c r="G87" s="39">
        <v>536656.73</v>
      </c>
      <c r="H87" s="56">
        <v>77480</v>
      </c>
      <c r="I87" s="35">
        <f t="shared" si="13"/>
        <v>14.437534399317045</v>
      </c>
    </row>
    <row r="88" spans="1:9" ht="38.25" customHeight="1">
      <c r="A88" s="87" t="s">
        <v>172</v>
      </c>
      <c r="B88" s="37">
        <v>130</v>
      </c>
      <c r="C88" s="38" t="s">
        <v>49</v>
      </c>
      <c r="D88" s="75" t="s">
        <v>155</v>
      </c>
      <c r="E88" s="40"/>
      <c r="F88" s="39">
        <v>0</v>
      </c>
      <c r="G88" s="39">
        <f>G89</f>
        <v>42020</v>
      </c>
      <c r="H88" s="56">
        <f>H89</f>
        <v>42020</v>
      </c>
      <c r="I88" s="35">
        <f t="shared" si="13"/>
        <v>100</v>
      </c>
    </row>
    <row r="89" spans="1:9" ht="56.25">
      <c r="A89" s="74" t="s">
        <v>101</v>
      </c>
      <c r="B89" s="37">
        <v>130</v>
      </c>
      <c r="C89" s="38" t="s">
        <v>49</v>
      </c>
      <c r="D89" s="75" t="s">
        <v>155</v>
      </c>
      <c r="E89" s="40">
        <v>200</v>
      </c>
      <c r="F89" s="39">
        <v>0</v>
      </c>
      <c r="G89" s="39">
        <f>G90</f>
        <v>42020</v>
      </c>
      <c r="H89" s="56">
        <f>H90</f>
        <v>42020</v>
      </c>
      <c r="I89" s="35">
        <f t="shared" si="13"/>
        <v>100</v>
      </c>
    </row>
    <row r="90" spans="1:9" ht="56.25">
      <c r="A90" s="74" t="s">
        <v>102</v>
      </c>
      <c r="B90" s="37">
        <v>130</v>
      </c>
      <c r="C90" s="38" t="s">
        <v>49</v>
      </c>
      <c r="D90" s="75" t="s">
        <v>155</v>
      </c>
      <c r="E90" s="40">
        <v>240</v>
      </c>
      <c r="F90" s="39">
        <v>0</v>
      </c>
      <c r="G90" s="39">
        <v>42020</v>
      </c>
      <c r="H90" s="39">
        <v>42020</v>
      </c>
      <c r="I90" s="35">
        <f t="shared" si="13"/>
        <v>100</v>
      </c>
    </row>
    <row r="91" spans="1:9" ht="131.25">
      <c r="A91" s="78" t="s">
        <v>51</v>
      </c>
      <c r="B91" s="79">
        <v>130</v>
      </c>
      <c r="C91" s="80" t="s">
        <v>49</v>
      </c>
      <c r="D91" s="79" t="s">
        <v>125</v>
      </c>
      <c r="E91" s="33"/>
      <c r="F91" s="39">
        <v>200000</v>
      </c>
      <c r="G91" s="39">
        <v>200000</v>
      </c>
      <c r="H91" s="56">
        <f>H92</f>
        <v>124243.16</v>
      </c>
      <c r="I91" s="35">
        <f t="shared" si="13"/>
        <v>62.121580000000002</v>
      </c>
    </row>
    <row r="92" spans="1:9" ht="37.5">
      <c r="A92" s="36" t="s">
        <v>10</v>
      </c>
      <c r="B92" s="37">
        <v>130</v>
      </c>
      <c r="C92" s="70" t="s">
        <v>49</v>
      </c>
      <c r="D92" s="37" t="s">
        <v>125</v>
      </c>
      <c r="E92" s="40">
        <v>500</v>
      </c>
      <c r="F92" s="39">
        <v>200000</v>
      </c>
      <c r="G92" s="39">
        <v>200000</v>
      </c>
      <c r="H92" s="56">
        <f>H93</f>
        <v>124243.16</v>
      </c>
      <c r="I92" s="35">
        <f t="shared" si="13"/>
        <v>62.121580000000002</v>
      </c>
    </row>
    <row r="93" spans="1:9" ht="37.5">
      <c r="A93" s="36" t="s">
        <v>17</v>
      </c>
      <c r="B93" s="37">
        <v>130</v>
      </c>
      <c r="C93" s="70" t="s">
        <v>49</v>
      </c>
      <c r="D93" s="37" t="s">
        <v>125</v>
      </c>
      <c r="E93" s="40">
        <v>540</v>
      </c>
      <c r="F93" s="39">
        <v>200000</v>
      </c>
      <c r="G93" s="39">
        <v>200000</v>
      </c>
      <c r="H93" s="56">
        <v>124243.16</v>
      </c>
      <c r="I93" s="35">
        <f t="shared" si="13"/>
        <v>62.121580000000002</v>
      </c>
    </row>
    <row r="94" spans="1:9" ht="93.75">
      <c r="A94" s="36" t="s">
        <v>52</v>
      </c>
      <c r="B94" s="37">
        <v>130</v>
      </c>
      <c r="C94" s="70" t="s">
        <v>49</v>
      </c>
      <c r="D94" s="37" t="s">
        <v>126</v>
      </c>
      <c r="E94" s="33"/>
      <c r="F94" s="39">
        <v>4370000</v>
      </c>
      <c r="G94" s="39">
        <v>4370000</v>
      </c>
      <c r="H94" s="56">
        <f>H95</f>
        <v>3376000</v>
      </c>
      <c r="I94" s="35">
        <f t="shared" si="13"/>
        <v>77.254004576659042</v>
      </c>
    </row>
    <row r="95" spans="1:9" ht="37.5">
      <c r="A95" s="36" t="s">
        <v>10</v>
      </c>
      <c r="B95" s="37">
        <v>130</v>
      </c>
      <c r="C95" s="70" t="s">
        <v>49</v>
      </c>
      <c r="D95" s="37" t="s">
        <v>126</v>
      </c>
      <c r="E95" s="40">
        <v>500</v>
      </c>
      <c r="F95" s="39">
        <v>4370000</v>
      </c>
      <c r="G95" s="39">
        <v>4370000</v>
      </c>
      <c r="H95" s="56">
        <f>H96</f>
        <v>3376000</v>
      </c>
      <c r="I95" s="35">
        <f t="shared" si="13"/>
        <v>77.254004576659042</v>
      </c>
    </row>
    <row r="96" spans="1:9" ht="37.5">
      <c r="A96" s="36" t="s">
        <v>17</v>
      </c>
      <c r="B96" s="37">
        <v>130</v>
      </c>
      <c r="C96" s="70" t="s">
        <v>49</v>
      </c>
      <c r="D96" s="37" t="s">
        <v>126</v>
      </c>
      <c r="E96" s="40">
        <v>540</v>
      </c>
      <c r="F96" s="39">
        <v>4370000</v>
      </c>
      <c r="G96" s="39">
        <v>4370000</v>
      </c>
      <c r="H96" s="56">
        <v>3376000</v>
      </c>
      <c r="I96" s="35">
        <f t="shared" si="13"/>
        <v>77.254004576659042</v>
      </c>
    </row>
    <row r="97" spans="1:9" ht="112.5">
      <c r="A97" s="36" t="s">
        <v>53</v>
      </c>
      <c r="B97" s="37">
        <v>130</v>
      </c>
      <c r="C97" s="70" t="s">
        <v>49</v>
      </c>
      <c r="D97" s="37" t="s">
        <v>127</v>
      </c>
      <c r="E97" s="33"/>
      <c r="F97" s="39">
        <v>300000</v>
      </c>
      <c r="G97" s="39">
        <v>500000</v>
      </c>
      <c r="H97" s="56">
        <f>H98</f>
        <v>323027.90999999997</v>
      </c>
      <c r="I97" s="35">
        <f t="shared" si="13"/>
        <v>64.605581999999998</v>
      </c>
    </row>
    <row r="98" spans="1:9" ht="37.5">
      <c r="A98" s="36" t="s">
        <v>10</v>
      </c>
      <c r="B98" s="37">
        <v>130</v>
      </c>
      <c r="C98" s="70" t="s">
        <v>49</v>
      </c>
      <c r="D98" s="37" t="s">
        <v>127</v>
      </c>
      <c r="E98" s="40">
        <v>500</v>
      </c>
      <c r="F98" s="39">
        <v>300000</v>
      </c>
      <c r="G98" s="39">
        <v>500000</v>
      </c>
      <c r="H98" s="56">
        <f>H99</f>
        <v>323027.90999999997</v>
      </c>
      <c r="I98" s="35">
        <f t="shared" si="13"/>
        <v>64.605581999999998</v>
      </c>
    </row>
    <row r="99" spans="1:9" ht="37.5">
      <c r="A99" s="36" t="s">
        <v>17</v>
      </c>
      <c r="B99" s="37">
        <v>130</v>
      </c>
      <c r="C99" s="70" t="s">
        <v>49</v>
      </c>
      <c r="D99" s="37" t="s">
        <v>127</v>
      </c>
      <c r="E99" s="40">
        <v>540</v>
      </c>
      <c r="F99" s="39">
        <v>300000</v>
      </c>
      <c r="G99" s="39">
        <v>500000</v>
      </c>
      <c r="H99" s="56">
        <v>323027.90999999997</v>
      </c>
      <c r="I99" s="35">
        <f t="shared" si="13"/>
        <v>64.605581999999998</v>
      </c>
    </row>
    <row r="100" spans="1:9" ht="150">
      <c r="A100" s="36" t="s">
        <v>146</v>
      </c>
      <c r="B100" s="37">
        <v>130</v>
      </c>
      <c r="C100" s="70" t="s">
        <v>49</v>
      </c>
      <c r="D100" s="37" t="s">
        <v>147</v>
      </c>
      <c r="E100" s="40"/>
      <c r="F100" s="39">
        <v>4363000</v>
      </c>
      <c r="G100" s="39">
        <v>0</v>
      </c>
      <c r="H100" s="56">
        <v>0</v>
      </c>
      <c r="I100" s="35" t="e">
        <f t="shared" si="13"/>
        <v>#DIV/0!</v>
      </c>
    </row>
    <row r="101" spans="1:9" ht="37.5">
      <c r="A101" s="36" t="s">
        <v>10</v>
      </c>
      <c r="B101" s="37">
        <v>130</v>
      </c>
      <c r="C101" s="70" t="s">
        <v>49</v>
      </c>
      <c r="D101" s="37" t="s">
        <v>147</v>
      </c>
      <c r="E101" s="40">
        <v>500</v>
      </c>
      <c r="F101" s="39">
        <v>4363000</v>
      </c>
      <c r="G101" s="39">
        <v>0</v>
      </c>
      <c r="H101" s="56">
        <v>0</v>
      </c>
      <c r="I101" s="35" t="e">
        <f t="shared" ref="I101:I105" si="14">H101/G101*100</f>
        <v>#DIV/0!</v>
      </c>
    </row>
    <row r="102" spans="1:9" ht="37.5">
      <c r="A102" s="36" t="s">
        <v>17</v>
      </c>
      <c r="B102" s="37">
        <v>130</v>
      </c>
      <c r="C102" s="70" t="s">
        <v>49</v>
      </c>
      <c r="D102" s="37" t="s">
        <v>147</v>
      </c>
      <c r="E102" s="40">
        <v>540</v>
      </c>
      <c r="F102" s="39">
        <v>4363000</v>
      </c>
      <c r="G102" s="39">
        <v>0</v>
      </c>
      <c r="H102" s="56">
        <v>0</v>
      </c>
      <c r="I102" s="35" t="e">
        <f t="shared" si="14"/>
        <v>#DIV/0!</v>
      </c>
    </row>
    <row r="103" spans="1:9" ht="56.25">
      <c r="A103" s="74" t="s">
        <v>156</v>
      </c>
      <c r="B103" s="75">
        <v>130</v>
      </c>
      <c r="C103" s="70" t="s">
        <v>49</v>
      </c>
      <c r="D103" s="75" t="s">
        <v>157</v>
      </c>
      <c r="E103" s="40"/>
      <c r="F103" s="39">
        <v>0</v>
      </c>
      <c r="G103" s="39">
        <v>2500000</v>
      </c>
      <c r="H103" s="56">
        <v>0</v>
      </c>
      <c r="I103" s="35">
        <f t="shared" si="14"/>
        <v>0</v>
      </c>
    </row>
    <row r="104" spans="1:9" ht="56.25">
      <c r="A104" s="74" t="s">
        <v>101</v>
      </c>
      <c r="B104" s="75">
        <v>130</v>
      </c>
      <c r="C104" s="70" t="s">
        <v>49</v>
      </c>
      <c r="D104" s="75" t="s">
        <v>158</v>
      </c>
      <c r="E104" s="40">
        <v>200</v>
      </c>
      <c r="F104" s="39">
        <v>0</v>
      </c>
      <c r="G104" s="39">
        <v>2500000</v>
      </c>
      <c r="H104" s="56">
        <v>0</v>
      </c>
      <c r="I104" s="35">
        <f t="shared" si="14"/>
        <v>0</v>
      </c>
    </row>
    <row r="105" spans="1:9" ht="56.25">
      <c r="A105" s="74" t="s">
        <v>102</v>
      </c>
      <c r="B105" s="75">
        <v>130</v>
      </c>
      <c r="C105" s="70" t="s">
        <v>49</v>
      </c>
      <c r="D105" s="75" t="s">
        <v>159</v>
      </c>
      <c r="E105" s="40">
        <v>240</v>
      </c>
      <c r="F105" s="39">
        <v>0</v>
      </c>
      <c r="G105" s="39">
        <v>2500000</v>
      </c>
      <c r="H105" s="56">
        <v>0</v>
      </c>
      <c r="I105" s="35">
        <f t="shared" si="14"/>
        <v>0</v>
      </c>
    </row>
    <row r="106" spans="1:9" ht="93.75">
      <c r="A106" s="78" t="s">
        <v>52</v>
      </c>
      <c r="B106" s="79">
        <v>130</v>
      </c>
      <c r="C106" s="70" t="s">
        <v>49</v>
      </c>
      <c r="D106" s="37" t="s">
        <v>128</v>
      </c>
      <c r="E106" s="33"/>
      <c r="F106" s="39">
        <v>4256250</v>
      </c>
      <c r="G106" s="39">
        <f>G107</f>
        <v>5165621.99</v>
      </c>
      <c r="H106" s="56">
        <f>H107</f>
        <v>3593505.11</v>
      </c>
      <c r="I106" s="35">
        <f t="shared" si="13"/>
        <v>69.565777692533004</v>
      </c>
    </row>
    <row r="107" spans="1:9" ht="37.5">
      <c r="A107" s="36" t="s">
        <v>10</v>
      </c>
      <c r="B107" s="37">
        <v>130</v>
      </c>
      <c r="C107" s="70" t="s">
        <v>49</v>
      </c>
      <c r="D107" s="37" t="s">
        <v>128</v>
      </c>
      <c r="E107" s="40">
        <v>500</v>
      </c>
      <c r="F107" s="39">
        <v>4256250</v>
      </c>
      <c r="G107" s="39">
        <f>G108</f>
        <v>5165621.99</v>
      </c>
      <c r="H107" s="56">
        <f>H108</f>
        <v>3593505.11</v>
      </c>
      <c r="I107" s="35">
        <f t="shared" si="13"/>
        <v>69.565777692533004</v>
      </c>
    </row>
    <row r="108" spans="1:9" ht="37.5">
      <c r="A108" s="36" t="s">
        <v>17</v>
      </c>
      <c r="B108" s="37">
        <v>130</v>
      </c>
      <c r="C108" s="70" t="s">
        <v>49</v>
      </c>
      <c r="D108" s="37" t="s">
        <v>128</v>
      </c>
      <c r="E108" s="40">
        <v>540</v>
      </c>
      <c r="F108" s="39">
        <v>4256250</v>
      </c>
      <c r="G108" s="39">
        <v>5165621.99</v>
      </c>
      <c r="H108" s="56">
        <v>3593505.11</v>
      </c>
      <c r="I108" s="35">
        <f t="shared" si="13"/>
        <v>69.565777692533004</v>
      </c>
    </row>
    <row r="109" spans="1:9" ht="93.75">
      <c r="A109" s="36" t="s">
        <v>52</v>
      </c>
      <c r="B109" s="37">
        <v>130</v>
      </c>
      <c r="C109" s="70" t="s">
        <v>49</v>
      </c>
      <c r="D109" s="37" t="s">
        <v>129</v>
      </c>
      <c r="E109" s="33"/>
      <c r="F109" s="39">
        <v>700000</v>
      </c>
      <c r="G109" s="39">
        <v>700000</v>
      </c>
      <c r="H109" s="56">
        <f>H110</f>
        <v>526528.22</v>
      </c>
      <c r="I109" s="35">
        <f t="shared" si="13"/>
        <v>75.218317142857131</v>
      </c>
    </row>
    <row r="110" spans="1:9" ht="37.5">
      <c r="A110" s="36" t="s">
        <v>10</v>
      </c>
      <c r="B110" s="37">
        <v>130</v>
      </c>
      <c r="C110" s="70" t="s">
        <v>49</v>
      </c>
      <c r="D110" s="37" t="s">
        <v>129</v>
      </c>
      <c r="E110" s="40">
        <v>500</v>
      </c>
      <c r="F110" s="39">
        <v>700000</v>
      </c>
      <c r="G110" s="39">
        <v>700000</v>
      </c>
      <c r="H110" s="56">
        <f>H111</f>
        <v>526528.22</v>
      </c>
      <c r="I110" s="35">
        <f t="shared" si="13"/>
        <v>75.218317142857131</v>
      </c>
    </row>
    <row r="111" spans="1:9" ht="37.5">
      <c r="A111" s="36" t="s">
        <v>17</v>
      </c>
      <c r="B111" s="37">
        <v>130</v>
      </c>
      <c r="C111" s="70" t="s">
        <v>49</v>
      </c>
      <c r="D111" s="37" t="s">
        <v>129</v>
      </c>
      <c r="E111" s="40">
        <v>540</v>
      </c>
      <c r="F111" s="39">
        <v>700000</v>
      </c>
      <c r="G111" s="39">
        <v>700000</v>
      </c>
      <c r="H111" s="56">
        <v>526528.22</v>
      </c>
      <c r="I111" s="35">
        <f t="shared" si="13"/>
        <v>75.218317142857131</v>
      </c>
    </row>
    <row r="112" spans="1:9" ht="93.75">
      <c r="A112" s="36" t="s">
        <v>52</v>
      </c>
      <c r="B112" s="37">
        <v>130</v>
      </c>
      <c r="C112" s="70" t="s">
        <v>49</v>
      </c>
      <c r="D112" s="37" t="s">
        <v>130</v>
      </c>
      <c r="E112" s="33"/>
      <c r="F112" s="39">
        <v>3750000</v>
      </c>
      <c r="G112" s="39">
        <v>3750000</v>
      </c>
      <c r="H112" s="56">
        <f>H113</f>
        <v>2995685.31</v>
      </c>
      <c r="I112" s="35">
        <f t="shared" si="13"/>
        <v>79.884941600000005</v>
      </c>
    </row>
    <row r="113" spans="1:9" ht="37.5">
      <c r="A113" s="36" t="s">
        <v>10</v>
      </c>
      <c r="B113" s="37">
        <v>130</v>
      </c>
      <c r="C113" s="70" t="s">
        <v>49</v>
      </c>
      <c r="D113" s="37" t="s">
        <v>130</v>
      </c>
      <c r="E113" s="40">
        <v>500</v>
      </c>
      <c r="F113" s="39">
        <v>3750000</v>
      </c>
      <c r="G113" s="39">
        <v>3750000</v>
      </c>
      <c r="H113" s="56">
        <f>H114</f>
        <v>2995685.31</v>
      </c>
      <c r="I113" s="35">
        <f t="shared" si="13"/>
        <v>79.884941600000005</v>
      </c>
    </row>
    <row r="114" spans="1:9" ht="37.5">
      <c r="A114" s="36" t="s">
        <v>17</v>
      </c>
      <c r="B114" s="37">
        <v>130</v>
      </c>
      <c r="C114" s="70" t="s">
        <v>49</v>
      </c>
      <c r="D114" s="37" t="s">
        <v>130</v>
      </c>
      <c r="E114" s="40">
        <v>540</v>
      </c>
      <c r="F114" s="39">
        <v>3750000</v>
      </c>
      <c r="G114" s="39">
        <v>3750000</v>
      </c>
      <c r="H114" s="56">
        <v>2995685.31</v>
      </c>
      <c r="I114" s="35">
        <f t="shared" si="13"/>
        <v>79.884941600000005</v>
      </c>
    </row>
    <row r="115" spans="1:9" ht="37.5">
      <c r="A115" s="36" t="s">
        <v>131</v>
      </c>
      <c r="B115" s="37">
        <v>130</v>
      </c>
      <c r="C115" s="70" t="s">
        <v>49</v>
      </c>
      <c r="D115" s="37" t="s">
        <v>132</v>
      </c>
      <c r="E115" s="33"/>
      <c r="F115" s="39">
        <v>6701856.8799999999</v>
      </c>
      <c r="G115" s="39">
        <v>6657487.9800000004</v>
      </c>
      <c r="H115" s="56">
        <v>6657487.9800000004</v>
      </c>
      <c r="I115" s="35">
        <f t="shared" si="13"/>
        <v>100</v>
      </c>
    </row>
    <row r="116" spans="1:9" ht="56.25">
      <c r="A116" s="36" t="s">
        <v>101</v>
      </c>
      <c r="B116" s="37">
        <v>130</v>
      </c>
      <c r="C116" s="70" t="s">
        <v>49</v>
      </c>
      <c r="D116" s="37" t="s">
        <v>132</v>
      </c>
      <c r="E116" s="40">
        <v>200</v>
      </c>
      <c r="F116" s="39">
        <v>6701856.8799999999</v>
      </c>
      <c r="G116" s="39">
        <v>6657487.9800000004</v>
      </c>
      <c r="H116" s="56">
        <v>6657487.9800000004</v>
      </c>
      <c r="I116" s="35">
        <f t="shared" si="13"/>
        <v>100</v>
      </c>
    </row>
    <row r="117" spans="1:9" ht="56.25">
      <c r="A117" s="36" t="s">
        <v>102</v>
      </c>
      <c r="B117" s="37">
        <v>130</v>
      </c>
      <c r="C117" s="70" t="s">
        <v>49</v>
      </c>
      <c r="D117" s="37" t="s">
        <v>132</v>
      </c>
      <c r="E117" s="40">
        <v>240</v>
      </c>
      <c r="F117" s="39">
        <v>6701856.8799999999</v>
      </c>
      <c r="G117" s="39">
        <v>6657487.9800000004</v>
      </c>
      <c r="H117" s="56">
        <v>6657487.9800000004</v>
      </c>
      <c r="I117" s="35">
        <f t="shared" si="13"/>
        <v>100</v>
      </c>
    </row>
    <row r="118" spans="1:9">
      <c r="A118" s="36" t="s">
        <v>103</v>
      </c>
      <c r="B118" s="37">
        <v>130</v>
      </c>
      <c r="C118" s="70" t="s">
        <v>28</v>
      </c>
      <c r="D118" s="32"/>
      <c r="E118" s="33"/>
      <c r="F118" s="39">
        <v>218828.64</v>
      </c>
      <c r="G118" s="39">
        <v>218828.64</v>
      </c>
      <c r="H118" s="56">
        <f>H119</f>
        <v>164121.48000000001</v>
      </c>
      <c r="I118" s="35">
        <f t="shared" si="13"/>
        <v>75</v>
      </c>
    </row>
    <row r="119" spans="1:9">
      <c r="A119" s="36" t="s">
        <v>19</v>
      </c>
      <c r="B119" s="37">
        <v>130</v>
      </c>
      <c r="C119" s="70" t="s">
        <v>29</v>
      </c>
      <c r="D119" s="32"/>
      <c r="E119" s="33"/>
      <c r="F119" s="39">
        <v>218828.64</v>
      </c>
      <c r="G119" s="39">
        <v>218828.64</v>
      </c>
      <c r="H119" s="56">
        <f>H120</f>
        <v>164121.48000000001</v>
      </c>
      <c r="I119" s="35">
        <f t="shared" si="13"/>
        <v>75</v>
      </c>
    </row>
    <row r="120" spans="1:9" ht="37.5">
      <c r="A120" s="36" t="s">
        <v>30</v>
      </c>
      <c r="B120" s="37">
        <v>130</v>
      </c>
      <c r="C120" s="70" t="s">
        <v>29</v>
      </c>
      <c r="D120" s="37" t="s">
        <v>104</v>
      </c>
      <c r="E120" s="33"/>
      <c r="F120" s="39">
        <v>218828.64</v>
      </c>
      <c r="G120" s="39">
        <v>218828.64</v>
      </c>
      <c r="H120" s="56">
        <f>H121</f>
        <v>164121.48000000001</v>
      </c>
      <c r="I120" s="35">
        <f t="shared" si="13"/>
        <v>75</v>
      </c>
    </row>
    <row r="121" spans="1:9" ht="37.5">
      <c r="A121" s="36" t="s">
        <v>11</v>
      </c>
      <c r="B121" s="37">
        <v>130</v>
      </c>
      <c r="C121" s="70" t="s">
        <v>29</v>
      </c>
      <c r="D121" s="37" t="s">
        <v>104</v>
      </c>
      <c r="E121" s="40">
        <v>300</v>
      </c>
      <c r="F121" s="39">
        <v>218828.64</v>
      </c>
      <c r="G121" s="39">
        <v>218828.64</v>
      </c>
      <c r="H121" s="56">
        <f>H122</f>
        <v>164121.48000000001</v>
      </c>
      <c r="I121" s="35">
        <f t="shared" si="13"/>
        <v>75</v>
      </c>
    </row>
    <row r="122" spans="1:9" ht="37.5">
      <c r="A122" s="36" t="s">
        <v>89</v>
      </c>
      <c r="B122" s="37">
        <v>130</v>
      </c>
      <c r="C122" s="70" t="s">
        <v>29</v>
      </c>
      <c r="D122" s="37" t="s">
        <v>104</v>
      </c>
      <c r="E122" s="40">
        <v>310</v>
      </c>
      <c r="F122" s="39">
        <v>218828.64</v>
      </c>
      <c r="G122" s="39">
        <v>218828.64</v>
      </c>
      <c r="H122" s="56">
        <v>164121.48000000001</v>
      </c>
      <c r="I122" s="35">
        <f>H122/G122*100</f>
        <v>75</v>
      </c>
    </row>
    <row r="123" spans="1:9">
      <c r="A123" s="47" t="s">
        <v>21</v>
      </c>
      <c r="B123" s="48"/>
      <c r="C123" s="73" t="s">
        <v>4</v>
      </c>
      <c r="D123" s="48" t="s">
        <v>4</v>
      </c>
      <c r="E123" s="48" t="s">
        <v>4</v>
      </c>
      <c r="F123" s="49">
        <f>F20+F5</f>
        <v>51758619.359999992</v>
      </c>
      <c r="G123" s="49">
        <f>G20+G5</f>
        <v>59014543.380000003</v>
      </c>
      <c r="H123" s="49">
        <f>H20+H5</f>
        <v>32009498.709999997</v>
      </c>
      <c r="I123" s="50">
        <f t="shared" ref="I123" si="15">H123/G123*100</f>
        <v>54.240017590050527</v>
      </c>
    </row>
  </sheetData>
  <mergeCells count="2">
    <mergeCell ref="A2:I2"/>
    <mergeCell ref="D1:I1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7"/>
  <sheetViews>
    <sheetView workbookViewId="0">
      <selection activeCell="M11" sqref="M11"/>
    </sheetView>
  </sheetViews>
  <sheetFormatPr defaultRowHeight="12.75"/>
  <cols>
    <col min="1" max="1" width="41.5703125" style="1" customWidth="1"/>
    <col min="2" max="2" width="8.140625" style="1" customWidth="1"/>
    <col min="3" max="3" width="12.28515625" style="1" customWidth="1"/>
    <col min="4" max="4" width="16" style="1" customWidth="1"/>
    <col min="5" max="5" width="11.7109375" style="1" customWidth="1"/>
    <col min="6" max="6" width="12.140625" style="1" customWidth="1"/>
    <col min="7" max="7" width="8.5703125" style="1" customWidth="1"/>
    <col min="8" max="8" width="12.85546875" style="1" customWidth="1"/>
    <col min="9" max="11" width="9.140625" style="1"/>
    <col min="12" max="13" width="10" style="1" bestFit="1" customWidth="1"/>
    <col min="14" max="16384" width="9.140625" style="1"/>
  </cols>
  <sheetData>
    <row r="1" spans="1:13" ht="50.25" customHeight="1">
      <c r="A1" s="7" t="s">
        <v>57</v>
      </c>
      <c r="B1" s="6" t="s">
        <v>58</v>
      </c>
      <c r="C1" s="6" t="s">
        <v>59</v>
      </c>
      <c r="D1" s="6" t="s">
        <v>160</v>
      </c>
      <c r="E1" s="6" t="s">
        <v>65</v>
      </c>
      <c r="F1" s="8" t="s">
        <v>161</v>
      </c>
      <c r="G1" s="9" t="s">
        <v>152</v>
      </c>
    </row>
    <row r="2" spans="1:13" ht="25.5">
      <c r="A2" s="2" t="s">
        <v>60</v>
      </c>
      <c r="B2" s="3" t="s">
        <v>61</v>
      </c>
      <c r="C2" s="13">
        <f>C3+C9+C12+C16+C18</f>
        <v>57156969.880000003</v>
      </c>
      <c r="D2" s="13">
        <f>D3+D9+D12+D16+D18</f>
        <v>22829262.629999999</v>
      </c>
      <c r="E2" s="13">
        <f>D2/C2*100</f>
        <v>39.941345172652802</v>
      </c>
      <c r="F2" s="13">
        <f>F3+F9+F12+F16+F18</f>
        <v>16513122.140000001</v>
      </c>
      <c r="G2" s="14">
        <f>D2/F2*100</f>
        <v>138.24922044693361</v>
      </c>
      <c r="H2" s="10">
        <f>D2-F2</f>
        <v>6316140.4899999984</v>
      </c>
    </row>
    <row r="3" spans="1:13">
      <c r="A3" s="4" t="s">
        <v>23</v>
      </c>
      <c r="B3" s="5" t="s">
        <v>24</v>
      </c>
      <c r="C3" s="15">
        <v>4380997.72</v>
      </c>
      <c r="D3" s="15">
        <v>912414.12</v>
      </c>
      <c r="E3" s="13">
        <f t="shared" ref="E3:E19" si="0">D3/C3*100</f>
        <v>20.826628505983336</v>
      </c>
      <c r="F3" s="15">
        <f>F4+F6+F7+F8+F5</f>
        <v>623658.37</v>
      </c>
      <c r="G3" s="14">
        <f t="shared" ref="G3:G19" si="1">D3/F3*100</f>
        <v>146.30030861287088</v>
      </c>
      <c r="H3" s="10">
        <f t="shared" ref="H3:H19" si="2">D3-F3</f>
        <v>288755.75</v>
      </c>
    </row>
    <row r="4" spans="1:13" ht="51">
      <c r="A4" s="4" t="s">
        <v>5</v>
      </c>
      <c r="B4" s="5" t="s">
        <v>25</v>
      </c>
      <c r="C4" s="15">
        <v>935797.72</v>
      </c>
      <c r="D4" s="15">
        <v>391146.25</v>
      </c>
      <c r="E4" s="13">
        <f t="shared" si="0"/>
        <v>41.798162320805829</v>
      </c>
      <c r="F4" s="15">
        <v>491507.82</v>
      </c>
      <c r="G4" s="14">
        <f t="shared" si="1"/>
        <v>79.580880320479935</v>
      </c>
      <c r="H4" s="10">
        <f t="shared" si="2"/>
        <v>-100361.57</v>
      </c>
    </row>
    <row r="5" spans="1:13" ht="38.25">
      <c r="A5" s="4" t="s">
        <v>62</v>
      </c>
      <c r="B5" s="5" t="s">
        <v>31</v>
      </c>
      <c r="C5" s="15">
        <v>56250</v>
      </c>
      <c r="D5" s="15">
        <v>56250</v>
      </c>
      <c r="E5" s="13">
        <f t="shared" si="0"/>
        <v>100</v>
      </c>
      <c r="F5" s="15">
        <v>52840</v>
      </c>
      <c r="G5" s="14">
        <f t="shared" si="1"/>
        <v>106.45344436033308</v>
      </c>
      <c r="H5" s="10">
        <f t="shared" si="2"/>
        <v>3410</v>
      </c>
    </row>
    <row r="6" spans="1:13" ht="25.5">
      <c r="A6" s="4" t="s">
        <v>92</v>
      </c>
      <c r="B6" s="5" t="s">
        <v>91</v>
      </c>
      <c r="C6" s="15">
        <v>0</v>
      </c>
      <c r="D6" s="15">
        <v>0</v>
      </c>
      <c r="E6" s="13" t="e">
        <f t="shared" si="0"/>
        <v>#DIV/0!</v>
      </c>
      <c r="F6" s="15">
        <v>0</v>
      </c>
      <c r="G6" s="14" t="e">
        <f t="shared" si="1"/>
        <v>#DIV/0!</v>
      </c>
      <c r="H6" s="10">
        <f t="shared" si="2"/>
        <v>0</v>
      </c>
    </row>
    <row r="7" spans="1:13">
      <c r="A7" s="4" t="s">
        <v>15</v>
      </c>
      <c r="B7" s="5" t="s">
        <v>32</v>
      </c>
      <c r="C7" s="15">
        <v>300000</v>
      </c>
      <c r="D7" s="15">
        <v>0</v>
      </c>
      <c r="E7" s="13">
        <f t="shared" si="0"/>
        <v>0</v>
      </c>
      <c r="F7" s="15">
        <v>0</v>
      </c>
      <c r="G7" s="14" t="e">
        <f t="shared" si="1"/>
        <v>#DIV/0!</v>
      </c>
      <c r="H7" s="10">
        <f t="shared" si="2"/>
        <v>0</v>
      </c>
    </row>
    <row r="8" spans="1:13">
      <c r="A8" s="4" t="s">
        <v>8</v>
      </c>
      <c r="B8" s="5" t="s">
        <v>34</v>
      </c>
      <c r="C8" s="15">
        <v>3088950</v>
      </c>
      <c r="D8" s="15">
        <v>465017.87</v>
      </c>
      <c r="E8" s="13">
        <f t="shared" si="0"/>
        <v>15.05423752407776</v>
      </c>
      <c r="F8" s="15">
        <v>79310.55</v>
      </c>
      <c r="G8" s="14">
        <f t="shared" si="1"/>
        <v>586.32536276699625</v>
      </c>
      <c r="H8" s="10">
        <f t="shared" si="2"/>
        <v>385707.32</v>
      </c>
    </row>
    <row r="9" spans="1:13">
      <c r="A9" s="4" t="s">
        <v>37</v>
      </c>
      <c r="B9" s="5" t="s">
        <v>38</v>
      </c>
      <c r="C9" s="15">
        <f>C10+C11</f>
        <v>21003555.620000001</v>
      </c>
      <c r="D9" s="15">
        <f>D10+D11</f>
        <v>7241174.6299999999</v>
      </c>
      <c r="E9" s="13">
        <f t="shared" si="0"/>
        <v>34.475946649265474</v>
      </c>
      <c r="F9" s="15">
        <f>F10+F11</f>
        <v>6042257.4399999995</v>
      </c>
      <c r="G9" s="14">
        <f t="shared" si="1"/>
        <v>119.84220635921797</v>
      </c>
      <c r="H9" s="10">
        <f t="shared" si="2"/>
        <v>1198917.1900000004</v>
      </c>
    </row>
    <row r="10" spans="1:13">
      <c r="A10" s="4" t="s">
        <v>9</v>
      </c>
      <c r="B10" s="5" t="s">
        <v>39</v>
      </c>
      <c r="C10" s="15">
        <v>600000</v>
      </c>
      <c r="D10" s="15">
        <v>208333.35</v>
      </c>
      <c r="E10" s="13">
        <f t="shared" si="0"/>
        <v>34.722225000000002</v>
      </c>
      <c r="F10" s="15">
        <v>195033.35</v>
      </c>
      <c r="G10" s="14">
        <f t="shared" si="1"/>
        <v>106.81934653739988</v>
      </c>
      <c r="H10" s="10">
        <f t="shared" si="2"/>
        <v>13300</v>
      </c>
    </row>
    <row r="11" spans="1:13">
      <c r="A11" s="4" t="s">
        <v>18</v>
      </c>
      <c r="B11" s="5" t="s">
        <v>41</v>
      </c>
      <c r="C11" s="15">
        <v>20403555.620000001</v>
      </c>
      <c r="D11" s="15">
        <v>7032841.2800000003</v>
      </c>
      <c r="E11" s="13">
        <f t="shared" si="0"/>
        <v>34.468704430644721</v>
      </c>
      <c r="F11" s="15">
        <v>5847224.0899999999</v>
      </c>
      <c r="G11" s="14">
        <f t="shared" si="1"/>
        <v>120.27658204561817</v>
      </c>
      <c r="H11" s="10">
        <f t="shared" si="2"/>
        <v>1185617.1900000004</v>
      </c>
      <c r="M11" s="10"/>
    </row>
    <row r="12" spans="1:13">
      <c r="A12" s="4" t="s">
        <v>43</v>
      </c>
      <c r="B12" s="5" t="s">
        <v>44</v>
      </c>
      <c r="C12" s="15">
        <f>C13+C14+C15</f>
        <v>31459295.140000001</v>
      </c>
      <c r="D12" s="15">
        <f>D13+D14+D15</f>
        <v>14519113.18</v>
      </c>
      <c r="E12" s="13">
        <f t="shared" si="0"/>
        <v>46.152061307753762</v>
      </c>
      <c r="F12" s="15">
        <f>F13+F14+F15</f>
        <v>9068045.6300000008</v>
      </c>
      <c r="G12" s="14">
        <f t="shared" si="1"/>
        <v>160.1129258984551</v>
      </c>
      <c r="H12" s="10">
        <f t="shared" si="2"/>
        <v>5451067.5499999989</v>
      </c>
    </row>
    <row r="13" spans="1:13">
      <c r="A13" s="4" t="s">
        <v>12</v>
      </c>
      <c r="B13" s="5" t="s">
        <v>45</v>
      </c>
      <c r="C13" s="15">
        <v>2663797.5099999998</v>
      </c>
      <c r="D13" s="15">
        <v>731239.41</v>
      </c>
      <c r="E13" s="13">
        <f t="shared" si="0"/>
        <v>27.45101334673145</v>
      </c>
      <c r="F13" s="15">
        <v>83359.600000000006</v>
      </c>
      <c r="G13" s="14">
        <f t="shared" si="1"/>
        <v>877.21079515736642</v>
      </c>
      <c r="H13" s="10">
        <f t="shared" si="2"/>
        <v>647879.81000000006</v>
      </c>
    </row>
    <row r="14" spans="1:13">
      <c r="A14" s="4" t="s">
        <v>13</v>
      </c>
      <c r="B14" s="5" t="s">
        <v>47</v>
      </c>
      <c r="C14" s="15">
        <v>1952031.92</v>
      </c>
      <c r="D14" s="15">
        <v>458774.42</v>
      </c>
      <c r="E14" s="13">
        <f t="shared" si="0"/>
        <v>23.50240358774461</v>
      </c>
      <c r="F14" s="15">
        <v>928285.2</v>
      </c>
      <c r="G14" s="14">
        <f t="shared" si="1"/>
        <v>49.421710052040041</v>
      </c>
      <c r="H14" s="10">
        <f t="shared" si="2"/>
        <v>-469510.77999999997</v>
      </c>
    </row>
    <row r="15" spans="1:13">
      <c r="A15" s="4" t="s">
        <v>14</v>
      </c>
      <c r="B15" s="5" t="s">
        <v>49</v>
      </c>
      <c r="C15" s="15">
        <v>26843465.710000001</v>
      </c>
      <c r="D15" s="15">
        <v>13329099.35</v>
      </c>
      <c r="E15" s="13">
        <f t="shared" si="0"/>
        <v>49.654912275483518</v>
      </c>
      <c r="F15" s="15">
        <v>8056400.8300000001</v>
      </c>
      <c r="G15" s="14">
        <f t="shared" si="1"/>
        <v>165.44732109611283</v>
      </c>
      <c r="H15" s="10">
        <f t="shared" si="2"/>
        <v>5272698.5199999996</v>
      </c>
    </row>
    <row r="16" spans="1:13">
      <c r="A16" s="4" t="s">
        <v>27</v>
      </c>
      <c r="B16" s="5" t="s">
        <v>28</v>
      </c>
      <c r="C16" s="15">
        <f t="shared" ref="C16" si="3">C17</f>
        <v>313121.40000000002</v>
      </c>
      <c r="D16" s="15">
        <f>D17</f>
        <v>156560.70000000001</v>
      </c>
      <c r="E16" s="13">
        <f t="shared" si="0"/>
        <v>50</v>
      </c>
      <c r="F16" s="15">
        <f>F17</f>
        <v>156560.70000000001</v>
      </c>
      <c r="G16" s="14">
        <f t="shared" si="1"/>
        <v>100</v>
      </c>
      <c r="H16" s="10">
        <f t="shared" si="2"/>
        <v>0</v>
      </c>
      <c r="L16" s="10"/>
    </row>
    <row r="17" spans="1:8">
      <c r="A17" s="4" t="s">
        <v>19</v>
      </c>
      <c r="B17" s="5" t="s">
        <v>29</v>
      </c>
      <c r="C17" s="15">
        <v>313121.40000000002</v>
      </c>
      <c r="D17" s="15">
        <v>156560.70000000001</v>
      </c>
      <c r="E17" s="13">
        <f t="shared" si="0"/>
        <v>50</v>
      </c>
      <c r="F17" s="15">
        <v>156560.70000000001</v>
      </c>
      <c r="G17" s="14">
        <f t="shared" si="1"/>
        <v>100</v>
      </c>
      <c r="H17" s="10">
        <f t="shared" si="2"/>
        <v>0</v>
      </c>
    </row>
    <row r="18" spans="1:8" ht="38.25">
      <c r="A18" s="4" t="s">
        <v>63</v>
      </c>
      <c r="B18" s="5" t="s">
        <v>54</v>
      </c>
      <c r="C18" s="15">
        <v>0</v>
      </c>
      <c r="D18" s="15">
        <v>0</v>
      </c>
      <c r="E18" s="13" t="e">
        <f t="shared" si="0"/>
        <v>#DIV/0!</v>
      </c>
      <c r="F18" s="15">
        <f>F19</f>
        <v>622600</v>
      </c>
      <c r="G18" s="14">
        <f t="shared" si="1"/>
        <v>0</v>
      </c>
      <c r="H18" s="10">
        <f t="shared" si="2"/>
        <v>-622600</v>
      </c>
    </row>
    <row r="19" spans="1:8" ht="25.5">
      <c r="A19" s="4" t="s">
        <v>64</v>
      </c>
      <c r="B19" s="5" t="s">
        <v>55</v>
      </c>
      <c r="C19" s="15">
        <v>0</v>
      </c>
      <c r="D19" s="15">
        <v>0</v>
      </c>
      <c r="E19" s="13" t="e">
        <f t="shared" si="0"/>
        <v>#DIV/0!</v>
      </c>
      <c r="F19" s="15">
        <v>622600</v>
      </c>
      <c r="G19" s="14">
        <f t="shared" si="1"/>
        <v>0</v>
      </c>
      <c r="H19" s="10">
        <f t="shared" si="2"/>
        <v>-622600</v>
      </c>
    </row>
    <row r="20" spans="1:8">
      <c r="H20" s="10"/>
    </row>
    <row r="21" spans="1:8">
      <c r="H21" s="10"/>
    </row>
    <row r="24" spans="1:8">
      <c r="F24" s="11"/>
    </row>
    <row r="27" spans="1:8">
      <c r="C27" s="12"/>
    </row>
  </sheetData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89"/>
  <sheetViews>
    <sheetView topLeftCell="A49" workbookViewId="0">
      <selection activeCell="E75" sqref="E75"/>
    </sheetView>
  </sheetViews>
  <sheetFormatPr defaultRowHeight="15"/>
  <cols>
    <col min="1" max="1" width="3.85546875" style="16" customWidth="1"/>
    <col min="2" max="2" width="15.5703125" style="16" customWidth="1"/>
    <col min="3" max="3" width="14.85546875" style="16" customWidth="1"/>
    <col min="4" max="4" width="21.5703125" style="16" customWidth="1"/>
    <col min="5" max="6" width="9.140625" style="54"/>
    <col min="7" max="7" width="10.42578125" style="16" customWidth="1"/>
    <col min="8" max="16384" width="9.140625" style="16"/>
  </cols>
  <sheetData>
    <row r="1" spans="1:16" ht="15" customHeight="1">
      <c r="A1" s="107" t="s">
        <v>66</v>
      </c>
      <c r="B1" s="107" t="s">
        <v>67</v>
      </c>
      <c r="C1" s="107" t="s">
        <v>68</v>
      </c>
      <c r="D1" s="107" t="s">
        <v>69</v>
      </c>
      <c r="E1" s="107" t="s">
        <v>93</v>
      </c>
      <c r="F1" s="107"/>
      <c r="G1" s="107"/>
      <c r="J1" s="107" t="s">
        <v>66</v>
      </c>
      <c r="K1" s="107" t="s">
        <v>67</v>
      </c>
      <c r="L1" s="107" t="s">
        <v>68</v>
      </c>
      <c r="M1" s="107" t="s">
        <v>69</v>
      </c>
      <c r="N1" s="107" t="s">
        <v>93</v>
      </c>
      <c r="O1" s="107"/>
      <c r="P1" s="107"/>
    </row>
    <row r="2" spans="1:16" ht="65.25" customHeight="1">
      <c r="A2" s="107"/>
      <c r="B2" s="107"/>
      <c r="C2" s="107"/>
      <c r="D2" s="107"/>
      <c r="E2" s="51" t="s">
        <v>153</v>
      </c>
      <c r="F2" s="51" t="s">
        <v>154</v>
      </c>
      <c r="G2" s="21" t="s">
        <v>96</v>
      </c>
      <c r="J2" s="107"/>
      <c r="K2" s="107"/>
      <c r="L2" s="107"/>
      <c r="M2" s="107"/>
      <c r="N2" s="51" t="s">
        <v>153</v>
      </c>
      <c r="O2" s="51" t="s">
        <v>154</v>
      </c>
      <c r="P2" s="81" t="s">
        <v>96</v>
      </c>
    </row>
    <row r="3" spans="1:16">
      <c r="A3" s="22">
        <v>1</v>
      </c>
      <c r="B3" s="22">
        <v>2</v>
      </c>
      <c r="C3" s="22">
        <v>3</v>
      </c>
      <c r="D3" s="22">
        <v>4</v>
      </c>
      <c r="E3" s="52">
        <v>7</v>
      </c>
      <c r="F3" s="52">
        <v>6</v>
      </c>
      <c r="G3" s="22">
        <v>7</v>
      </c>
      <c r="J3" s="22">
        <v>1</v>
      </c>
      <c r="K3" s="22">
        <v>2</v>
      </c>
      <c r="L3" s="22">
        <v>3</v>
      </c>
      <c r="M3" s="22">
        <v>4</v>
      </c>
      <c r="N3" s="52">
        <v>7</v>
      </c>
      <c r="O3" s="52">
        <v>6</v>
      </c>
      <c r="P3" s="22">
        <v>7</v>
      </c>
    </row>
    <row r="4" spans="1:16" ht="31.5" customHeight="1">
      <c r="A4" s="103">
        <v>1</v>
      </c>
      <c r="B4" s="104" t="s">
        <v>70</v>
      </c>
      <c r="C4" s="90" t="s">
        <v>71</v>
      </c>
      <c r="D4" s="19" t="s">
        <v>72</v>
      </c>
      <c r="E4" s="53"/>
      <c r="F4" s="53"/>
      <c r="G4" s="18"/>
      <c r="J4" s="103">
        <v>1</v>
      </c>
      <c r="K4" s="104" t="s">
        <v>70</v>
      </c>
      <c r="L4" s="90" t="s">
        <v>71</v>
      </c>
      <c r="M4" s="19" t="s">
        <v>72</v>
      </c>
      <c r="N4" s="53"/>
      <c r="O4" s="53"/>
      <c r="P4" s="18"/>
    </row>
    <row r="5" spans="1:16" ht="31.5">
      <c r="A5" s="94"/>
      <c r="B5" s="104"/>
      <c r="C5" s="90"/>
      <c r="D5" s="19" t="s">
        <v>73</v>
      </c>
      <c r="E5" s="53"/>
      <c r="F5" s="53"/>
      <c r="G5" s="18"/>
      <c r="J5" s="94"/>
      <c r="K5" s="104"/>
      <c r="L5" s="90"/>
      <c r="M5" s="19" t="s">
        <v>73</v>
      </c>
      <c r="N5" s="53"/>
      <c r="O5" s="53"/>
      <c r="P5" s="18"/>
    </row>
    <row r="6" spans="1:16" ht="31.5">
      <c r="A6" s="94"/>
      <c r="B6" s="104"/>
      <c r="C6" s="90"/>
      <c r="D6" s="19" t="s">
        <v>74</v>
      </c>
      <c r="E6" s="53">
        <v>1129200</v>
      </c>
      <c r="F6" s="53">
        <v>19915.599999999999</v>
      </c>
      <c r="G6" s="18">
        <f>F6/E6*100</f>
        <v>1.763691108749557</v>
      </c>
      <c r="J6" s="94"/>
      <c r="K6" s="104"/>
      <c r="L6" s="90"/>
      <c r="M6" s="19" t="s">
        <v>74</v>
      </c>
      <c r="N6" s="53">
        <v>1179375</v>
      </c>
      <c r="O6" s="53">
        <v>19915.599999999999</v>
      </c>
      <c r="P6" s="18">
        <f>O6/N6*100</f>
        <v>1.688657127715951</v>
      </c>
    </row>
    <row r="7" spans="1:16" ht="21">
      <c r="A7" s="94"/>
      <c r="B7" s="104"/>
      <c r="C7" s="90"/>
      <c r="D7" s="19" t="s">
        <v>75</v>
      </c>
      <c r="E7" s="53"/>
      <c r="F7" s="53"/>
      <c r="G7" s="18"/>
      <c r="J7" s="94"/>
      <c r="K7" s="104"/>
      <c r="L7" s="90"/>
      <c r="M7" s="19" t="s">
        <v>75</v>
      </c>
      <c r="N7" s="53"/>
      <c r="O7" s="53"/>
      <c r="P7" s="18"/>
    </row>
    <row r="8" spans="1:16">
      <c r="A8" s="95"/>
      <c r="B8" s="104"/>
      <c r="C8" s="90"/>
      <c r="D8" s="19" t="s">
        <v>76</v>
      </c>
      <c r="E8" s="53">
        <f t="shared" ref="E8" si="0">SUM(E4:E6)</f>
        <v>1129200</v>
      </c>
      <c r="F8" s="53">
        <f>SUM(F4:F6)</f>
        <v>19915.599999999999</v>
      </c>
      <c r="G8" s="18">
        <f t="shared" ref="G8" si="1">SUM(G4:G6)</f>
        <v>1.763691108749557</v>
      </c>
      <c r="J8" s="95"/>
      <c r="K8" s="104"/>
      <c r="L8" s="90"/>
      <c r="M8" s="19" t="s">
        <v>76</v>
      </c>
      <c r="N8" s="53">
        <f t="shared" ref="N8" si="2">SUM(N4:N6)</f>
        <v>1179375</v>
      </c>
      <c r="O8" s="53">
        <f>SUM(O4:O6)</f>
        <v>19915.599999999999</v>
      </c>
      <c r="P8" s="18">
        <f t="shared" ref="P8" si="3">SUM(P4:P6)</f>
        <v>1.688657127715951</v>
      </c>
    </row>
    <row r="9" spans="1:16" ht="15" customHeight="1">
      <c r="A9" s="90">
        <v>2</v>
      </c>
      <c r="B9" s="104" t="s">
        <v>133</v>
      </c>
      <c r="C9" s="90" t="s">
        <v>77</v>
      </c>
      <c r="D9" s="17" t="s">
        <v>72</v>
      </c>
      <c r="E9" s="53"/>
      <c r="F9" s="53"/>
      <c r="G9" s="18"/>
      <c r="J9" s="90">
        <v>2</v>
      </c>
      <c r="K9" s="104" t="s">
        <v>133</v>
      </c>
      <c r="L9" s="90" t="s">
        <v>77</v>
      </c>
      <c r="M9" s="17" t="s">
        <v>72</v>
      </c>
      <c r="N9" s="53"/>
      <c r="O9" s="53"/>
      <c r="P9" s="18"/>
    </row>
    <row r="10" spans="1:16" ht="31.5">
      <c r="A10" s="90"/>
      <c r="B10" s="104"/>
      <c r="C10" s="90"/>
      <c r="D10" s="17" t="s">
        <v>73</v>
      </c>
      <c r="E10" s="53"/>
      <c r="F10" s="53"/>
      <c r="G10" s="18"/>
      <c r="J10" s="90"/>
      <c r="K10" s="104"/>
      <c r="L10" s="90"/>
      <c r="M10" s="17" t="s">
        <v>73</v>
      </c>
      <c r="N10" s="53"/>
      <c r="O10" s="53"/>
      <c r="P10" s="18"/>
    </row>
    <row r="11" spans="1:16" ht="31.5">
      <c r="A11" s="90"/>
      <c r="B11" s="104"/>
      <c r="C11" s="90"/>
      <c r="D11" s="17" t="s">
        <v>74</v>
      </c>
      <c r="E11" s="53">
        <v>313121.40000000002</v>
      </c>
      <c r="F11" s="53">
        <v>156560.70000000001</v>
      </c>
      <c r="G11" s="18">
        <f>F11/E11*100</f>
        <v>50</v>
      </c>
      <c r="J11" s="90"/>
      <c r="K11" s="104"/>
      <c r="L11" s="90"/>
      <c r="M11" s="17" t="s">
        <v>74</v>
      </c>
      <c r="N11" s="53">
        <v>313121.40000000002</v>
      </c>
      <c r="O11" s="53">
        <v>156560.70000000001</v>
      </c>
      <c r="P11" s="18">
        <f>O11/N11*100</f>
        <v>50</v>
      </c>
    </row>
    <row r="12" spans="1:16" ht="21">
      <c r="A12" s="90"/>
      <c r="B12" s="104"/>
      <c r="C12" s="90"/>
      <c r="D12" s="17" t="s">
        <v>75</v>
      </c>
      <c r="E12" s="53"/>
      <c r="F12" s="53"/>
      <c r="G12" s="18"/>
      <c r="J12" s="90"/>
      <c r="K12" s="104"/>
      <c r="L12" s="90"/>
      <c r="M12" s="17" t="s">
        <v>75</v>
      </c>
      <c r="N12" s="53"/>
      <c r="O12" s="53"/>
      <c r="P12" s="18"/>
    </row>
    <row r="13" spans="1:16" ht="62.25" customHeight="1">
      <c r="A13" s="90"/>
      <c r="B13" s="104"/>
      <c r="C13" s="90"/>
      <c r="D13" s="17" t="s">
        <v>76</v>
      </c>
      <c r="E13" s="53">
        <f t="shared" ref="E13" si="4">SUM(E9:E11)</f>
        <v>313121.40000000002</v>
      </c>
      <c r="F13" s="53">
        <f>SUM(F9:F11)</f>
        <v>156560.70000000001</v>
      </c>
      <c r="G13" s="18">
        <f t="shared" ref="G13" si="5">SUM(G9:G11)</f>
        <v>50</v>
      </c>
      <c r="J13" s="90"/>
      <c r="K13" s="104"/>
      <c r="L13" s="90"/>
      <c r="M13" s="17" t="s">
        <v>76</v>
      </c>
      <c r="N13" s="53">
        <f t="shared" ref="N13" si="6">SUM(N9:N11)</f>
        <v>313121.40000000002</v>
      </c>
      <c r="O13" s="53">
        <f>SUM(O9:O11)</f>
        <v>156560.70000000001</v>
      </c>
      <c r="P13" s="18">
        <f t="shared" ref="P13" si="7">SUM(P9:P11)</f>
        <v>50</v>
      </c>
    </row>
    <row r="14" spans="1:16" ht="31.5" customHeight="1">
      <c r="A14" s="103">
        <v>3</v>
      </c>
      <c r="B14" s="104" t="s">
        <v>78</v>
      </c>
      <c r="C14" s="90" t="s">
        <v>79</v>
      </c>
      <c r="D14" s="17" t="s">
        <v>72</v>
      </c>
      <c r="E14" s="53"/>
      <c r="F14" s="53"/>
      <c r="G14" s="18"/>
      <c r="J14" s="103">
        <v>3</v>
      </c>
      <c r="K14" s="104" t="s">
        <v>78</v>
      </c>
      <c r="L14" s="90" t="s">
        <v>79</v>
      </c>
      <c r="M14" s="17" t="s">
        <v>72</v>
      </c>
      <c r="N14" s="53"/>
      <c r="O14" s="53"/>
      <c r="P14" s="18"/>
    </row>
    <row r="15" spans="1:16" ht="31.5">
      <c r="A15" s="94"/>
      <c r="B15" s="104"/>
      <c r="C15" s="90"/>
      <c r="D15" s="17" t="s">
        <v>73</v>
      </c>
      <c r="E15" s="53"/>
      <c r="F15" s="53"/>
      <c r="G15" s="18"/>
      <c r="J15" s="94"/>
      <c r="K15" s="104"/>
      <c r="L15" s="90"/>
      <c r="M15" s="17" t="s">
        <v>73</v>
      </c>
      <c r="N15" s="53"/>
      <c r="O15" s="53"/>
      <c r="P15" s="18"/>
    </row>
    <row r="16" spans="1:16" ht="31.5">
      <c r="A16" s="94"/>
      <c r="B16" s="104"/>
      <c r="C16" s="90"/>
      <c r="D16" s="17" t="s">
        <v>74</v>
      </c>
      <c r="E16" s="53">
        <v>0</v>
      </c>
      <c r="F16" s="53">
        <v>0</v>
      </c>
      <c r="G16" s="18" t="e">
        <f>F16/E16*100</f>
        <v>#DIV/0!</v>
      </c>
      <c r="J16" s="94"/>
      <c r="K16" s="104"/>
      <c r="L16" s="90"/>
      <c r="M16" s="17" t="s">
        <v>74</v>
      </c>
      <c r="N16" s="53">
        <v>0</v>
      </c>
      <c r="O16" s="53">
        <v>0</v>
      </c>
      <c r="P16" s="18" t="e">
        <f>O16/N16*100</f>
        <v>#DIV/0!</v>
      </c>
    </row>
    <row r="17" spans="1:16" ht="21">
      <c r="A17" s="94"/>
      <c r="B17" s="104"/>
      <c r="C17" s="90"/>
      <c r="D17" s="17" t="s">
        <v>75</v>
      </c>
      <c r="E17" s="53"/>
      <c r="F17" s="53"/>
      <c r="G17" s="18"/>
      <c r="J17" s="94"/>
      <c r="K17" s="104"/>
      <c r="L17" s="90"/>
      <c r="M17" s="17" t="s">
        <v>75</v>
      </c>
      <c r="N17" s="53"/>
      <c r="O17" s="53"/>
      <c r="P17" s="18"/>
    </row>
    <row r="18" spans="1:16" ht="21" customHeight="1">
      <c r="A18" s="95"/>
      <c r="B18" s="104"/>
      <c r="C18" s="90"/>
      <c r="D18" s="17" t="s">
        <v>76</v>
      </c>
      <c r="E18" s="53">
        <f t="shared" ref="E18" si="8">SUM(E14:E17)</f>
        <v>0</v>
      </c>
      <c r="F18" s="53">
        <f t="shared" ref="F18:G18" si="9">SUM(F14:F17)</f>
        <v>0</v>
      </c>
      <c r="G18" s="18" t="e">
        <f t="shared" si="9"/>
        <v>#DIV/0!</v>
      </c>
      <c r="J18" s="95"/>
      <c r="K18" s="104"/>
      <c r="L18" s="90"/>
      <c r="M18" s="17" t="s">
        <v>76</v>
      </c>
      <c r="N18" s="53">
        <f t="shared" ref="N18" si="10">SUM(N14:N17)</f>
        <v>0</v>
      </c>
      <c r="O18" s="53">
        <f t="shared" ref="O18:P18" si="11">SUM(O14:O17)</f>
        <v>0</v>
      </c>
      <c r="P18" s="18" t="e">
        <f t="shared" si="11"/>
        <v>#DIV/0!</v>
      </c>
    </row>
    <row r="19" spans="1:16" ht="31.5" customHeight="1">
      <c r="A19" s="103">
        <v>4</v>
      </c>
      <c r="B19" s="104" t="s">
        <v>90</v>
      </c>
      <c r="C19" s="90" t="s">
        <v>79</v>
      </c>
      <c r="D19" s="17" t="s">
        <v>72</v>
      </c>
      <c r="E19" s="53"/>
      <c r="F19" s="53"/>
      <c r="G19" s="18"/>
      <c r="J19" s="103">
        <v>4</v>
      </c>
      <c r="K19" s="104" t="s">
        <v>90</v>
      </c>
      <c r="L19" s="90" t="s">
        <v>79</v>
      </c>
      <c r="M19" s="17" t="s">
        <v>72</v>
      </c>
      <c r="N19" s="53"/>
      <c r="O19" s="53"/>
      <c r="P19" s="18"/>
    </row>
    <row r="20" spans="1:16" ht="31.5">
      <c r="A20" s="94"/>
      <c r="B20" s="104"/>
      <c r="C20" s="90"/>
      <c r="D20" s="17" t="s">
        <v>73</v>
      </c>
      <c r="E20" s="53"/>
      <c r="F20" s="53"/>
      <c r="G20" s="18"/>
      <c r="J20" s="94"/>
      <c r="K20" s="104"/>
      <c r="L20" s="90"/>
      <c r="M20" s="17" t="s">
        <v>73</v>
      </c>
      <c r="N20" s="53"/>
      <c r="O20" s="53"/>
      <c r="P20" s="18"/>
    </row>
    <row r="21" spans="1:16" ht="31.5">
      <c r="A21" s="94"/>
      <c r="B21" s="104"/>
      <c r="C21" s="90"/>
      <c r="D21" s="17" t="s">
        <v>74</v>
      </c>
      <c r="E21" s="53">
        <v>0</v>
      </c>
      <c r="F21" s="53">
        <v>0</v>
      </c>
      <c r="G21" s="18" t="e">
        <f>F21/E21*100</f>
        <v>#DIV/0!</v>
      </c>
      <c r="J21" s="94"/>
      <c r="K21" s="104"/>
      <c r="L21" s="90"/>
      <c r="M21" s="17" t="s">
        <v>74</v>
      </c>
      <c r="N21" s="53">
        <v>0</v>
      </c>
      <c r="O21" s="53">
        <v>0</v>
      </c>
      <c r="P21" s="18" t="e">
        <f>O21/N21*100</f>
        <v>#DIV/0!</v>
      </c>
    </row>
    <row r="22" spans="1:16" ht="21">
      <c r="A22" s="94"/>
      <c r="B22" s="104"/>
      <c r="C22" s="90"/>
      <c r="D22" s="17" t="s">
        <v>75</v>
      </c>
      <c r="E22" s="53"/>
      <c r="F22" s="53"/>
      <c r="G22" s="18"/>
      <c r="J22" s="94"/>
      <c r="K22" s="104"/>
      <c r="L22" s="90"/>
      <c r="M22" s="17" t="s">
        <v>75</v>
      </c>
      <c r="N22" s="53"/>
      <c r="O22" s="53"/>
      <c r="P22" s="18"/>
    </row>
    <row r="23" spans="1:16" ht="24" customHeight="1">
      <c r="A23" s="95"/>
      <c r="B23" s="104"/>
      <c r="C23" s="90"/>
      <c r="D23" s="17" t="s">
        <v>76</v>
      </c>
      <c r="E23" s="53">
        <f t="shared" ref="E23" si="12">SUM(E19:E22)</f>
        <v>0</v>
      </c>
      <c r="F23" s="53">
        <f t="shared" ref="F23:G23" si="13">SUM(F19:F22)</f>
        <v>0</v>
      </c>
      <c r="G23" s="18" t="e">
        <f t="shared" si="13"/>
        <v>#DIV/0!</v>
      </c>
      <c r="J23" s="95"/>
      <c r="K23" s="104"/>
      <c r="L23" s="90"/>
      <c r="M23" s="17" t="s">
        <v>76</v>
      </c>
      <c r="N23" s="53">
        <f t="shared" ref="N23" si="14">SUM(N19:N22)</f>
        <v>0</v>
      </c>
      <c r="O23" s="53">
        <f t="shared" ref="O23:P23" si="15">SUM(O19:O22)</f>
        <v>0</v>
      </c>
      <c r="P23" s="18" t="e">
        <f t="shared" si="15"/>
        <v>#DIV/0!</v>
      </c>
    </row>
    <row r="24" spans="1:16" ht="15" customHeight="1">
      <c r="A24" s="90">
        <v>5</v>
      </c>
      <c r="B24" s="104" t="s">
        <v>134</v>
      </c>
      <c r="C24" s="90" t="s">
        <v>80</v>
      </c>
      <c r="D24" s="17" t="s">
        <v>72</v>
      </c>
      <c r="E24" s="53"/>
      <c r="F24" s="53"/>
      <c r="G24" s="18"/>
      <c r="J24" s="90">
        <v>5</v>
      </c>
      <c r="K24" s="104" t="s">
        <v>134</v>
      </c>
      <c r="L24" s="90" t="s">
        <v>80</v>
      </c>
      <c r="M24" s="17" t="s">
        <v>72</v>
      </c>
      <c r="N24" s="53"/>
      <c r="O24" s="53"/>
      <c r="P24" s="18"/>
    </row>
    <row r="25" spans="1:16" ht="31.5">
      <c r="A25" s="90"/>
      <c r="B25" s="104"/>
      <c r="C25" s="90"/>
      <c r="D25" s="17" t="s">
        <v>73</v>
      </c>
      <c r="E25" s="53"/>
      <c r="F25" s="53"/>
      <c r="G25" s="18"/>
      <c r="J25" s="90"/>
      <c r="K25" s="104"/>
      <c r="L25" s="90"/>
      <c r="M25" s="17" t="s">
        <v>73</v>
      </c>
      <c r="N25" s="53"/>
      <c r="O25" s="53"/>
      <c r="P25" s="18"/>
    </row>
    <row r="26" spans="1:16" ht="31.5">
      <c r="A26" s="90"/>
      <c r="B26" s="104"/>
      <c r="C26" s="90"/>
      <c r="D26" s="17" t="s">
        <v>74</v>
      </c>
      <c r="E26" s="53">
        <v>2150575.44</v>
      </c>
      <c r="F26" s="53">
        <v>524444.68000000005</v>
      </c>
      <c r="G26" s="18">
        <f>F26/E26*100</f>
        <v>24.386248919498499</v>
      </c>
      <c r="J26" s="90"/>
      <c r="K26" s="104"/>
      <c r="L26" s="90"/>
      <c r="M26" s="17" t="s">
        <v>74</v>
      </c>
      <c r="N26" s="53">
        <v>2100200.44</v>
      </c>
      <c r="O26" s="53">
        <v>524444.68000000005</v>
      </c>
      <c r="P26" s="18">
        <f>O26/N26*100</f>
        <v>24.971172751492237</v>
      </c>
    </row>
    <row r="27" spans="1:16" ht="21">
      <c r="A27" s="90"/>
      <c r="B27" s="104"/>
      <c r="C27" s="90"/>
      <c r="D27" s="17" t="s">
        <v>75</v>
      </c>
      <c r="E27" s="53"/>
      <c r="F27" s="53"/>
      <c r="G27" s="18"/>
      <c r="J27" s="90"/>
      <c r="K27" s="104"/>
      <c r="L27" s="90"/>
      <c r="M27" s="17" t="s">
        <v>75</v>
      </c>
      <c r="N27" s="53"/>
      <c r="O27" s="53"/>
      <c r="P27" s="18"/>
    </row>
    <row r="28" spans="1:16" ht="107.25" customHeight="1">
      <c r="A28" s="90"/>
      <c r="B28" s="104"/>
      <c r="C28" s="90"/>
      <c r="D28" s="17" t="s">
        <v>76</v>
      </c>
      <c r="E28" s="53">
        <f t="shared" ref="E28" si="16">SUM(E24:E26)</f>
        <v>2150575.44</v>
      </c>
      <c r="F28" s="53">
        <f>SUM(F24:F26)</f>
        <v>524444.68000000005</v>
      </c>
      <c r="G28" s="18">
        <f t="shared" ref="G28" si="17">SUM(G24:G26)</f>
        <v>24.386248919498499</v>
      </c>
      <c r="J28" s="90"/>
      <c r="K28" s="104"/>
      <c r="L28" s="90"/>
      <c r="M28" s="17" t="s">
        <v>76</v>
      </c>
      <c r="N28" s="53">
        <f t="shared" ref="N28" si="18">SUM(N24:N26)</f>
        <v>2100200.44</v>
      </c>
      <c r="O28" s="53">
        <f>SUM(O24:O26)</f>
        <v>524444.68000000005</v>
      </c>
      <c r="P28" s="18">
        <f t="shared" ref="P28" si="19">SUM(P24:P26)</f>
        <v>24.971172751492237</v>
      </c>
    </row>
    <row r="29" spans="1:16" ht="31.5" customHeight="1">
      <c r="A29" s="90">
        <v>6</v>
      </c>
      <c r="B29" s="104" t="s">
        <v>135</v>
      </c>
      <c r="C29" s="90" t="s">
        <v>81</v>
      </c>
      <c r="D29" s="17" t="s">
        <v>72</v>
      </c>
      <c r="E29" s="53"/>
      <c r="F29" s="53"/>
      <c r="G29" s="18"/>
      <c r="J29" s="90">
        <v>6</v>
      </c>
      <c r="K29" s="104" t="s">
        <v>135</v>
      </c>
      <c r="L29" s="90" t="s">
        <v>81</v>
      </c>
      <c r="M29" s="17" t="s">
        <v>72</v>
      </c>
      <c r="N29" s="53"/>
      <c r="O29" s="53"/>
      <c r="P29" s="18"/>
    </row>
    <row r="30" spans="1:16" ht="31.5">
      <c r="A30" s="90"/>
      <c r="B30" s="104"/>
      <c r="C30" s="90"/>
      <c r="D30" s="17" t="s">
        <v>73</v>
      </c>
      <c r="E30" s="53"/>
      <c r="F30" s="53"/>
      <c r="G30" s="18"/>
      <c r="J30" s="90"/>
      <c r="K30" s="104"/>
      <c r="L30" s="90"/>
      <c r="M30" s="17" t="s">
        <v>73</v>
      </c>
      <c r="N30" s="53"/>
      <c r="O30" s="53"/>
      <c r="P30" s="18"/>
    </row>
    <row r="31" spans="1:16" ht="31.5">
      <c r="A31" s="90"/>
      <c r="B31" s="104"/>
      <c r="C31" s="90"/>
      <c r="D31" s="17" t="s">
        <v>74</v>
      </c>
      <c r="E31" s="53">
        <v>600000</v>
      </c>
      <c r="F31" s="53">
        <v>208333.35</v>
      </c>
      <c r="G31" s="18">
        <f>F31/E31*100</f>
        <v>34.722225000000002</v>
      </c>
      <c r="J31" s="90"/>
      <c r="K31" s="104"/>
      <c r="L31" s="90"/>
      <c r="M31" s="17" t="s">
        <v>74</v>
      </c>
      <c r="N31" s="53">
        <v>600000</v>
      </c>
      <c r="O31" s="53">
        <v>208333.35</v>
      </c>
      <c r="P31" s="18">
        <f>O31/N31*100</f>
        <v>34.722225000000002</v>
      </c>
    </row>
    <row r="32" spans="1:16" ht="21">
      <c r="A32" s="90"/>
      <c r="B32" s="104"/>
      <c r="C32" s="90"/>
      <c r="D32" s="17" t="s">
        <v>75</v>
      </c>
      <c r="E32" s="53"/>
      <c r="F32" s="53"/>
      <c r="G32" s="18"/>
      <c r="J32" s="90"/>
      <c r="K32" s="104"/>
      <c r="L32" s="90"/>
      <c r="M32" s="17" t="s">
        <v>75</v>
      </c>
      <c r="N32" s="53"/>
      <c r="O32" s="53"/>
      <c r="P32" s="18"/>
    </row>
    <row r="33" spans="1:16" ht="104.25" customHeight="1">
      <c r="A33" s="90"/>
      <c r="B33" s="104"/>
      <c r="C33" s="90"/>
      <c r="D33" s="17" t="s">
        <v>76</v>
      </c>
      <c r="E33" s="53">
        <f t="shared" ref="E33" si="20">SUM(E29:E31)</f>
        <v>600000</v>
      </c>
      <c r="F33" s="53">
        <f>SUM(F29:F31)</f>
        <v>208333.35</v>
      </c>
      <c r="G33" s="18">
        <f t="shared" ref="G33" si="21">SUM(G29:G31)</f>
        <v>34.722225000000002</v>
      </c>
      <c r="J33" s="90"/>
      <c r="K33" s="104"/>
      <c r="L33" s="90"/>
      <c r="M33" s="17" t="s">
        <v>76</v>
      </c>
      <c r="N33" s="53">
        <f t="shared" ref="N33" si="22">SUM(N29:N31)</f>
        <v>600000</v>
      </c>
      <c r="O33" s="53">
        <f>SUM(O29:O31)</f>
        <v>208333.35</v>
      </c>
      <c r="P33" s="18">
        <f t="shared" ref="P33" si="23">SUM(P29:P31)</f>
        <v>34.722225000000002</v>
      </c>
    </row>
    <row r="34" spans="1:16" ht="31.5" customHeight="1">
      <c r="A34" s="103">
        <v>7</v>
      </c>
      <c r="B34" s="104" t="s">
        <v>82</v>
      </c>
      <c r="C34" s="90" t="s">
        <v>83</v>
      </c>
      <c r="D34" s="19" t="s">
        <v>72</v>
      </c>
      <c r="E34" s="53"/>
      <c r="F34" s="53"/>
      <c r="G34" s="18"/>
      <c r="J34" s="103">
        <v>7</v>
      </c>
      <c r="K34" s="104" t="s">
        <v>82</v>
      </c>
      <c r="L34" s="90" t="s">
        <v>83</v>
      </c>
      <c r="M34" s="19" t="s">
        <v>72</v>
      </c>
      <c r="N34" s="53"/>
      <c r="O34" s="53"/>
      <c r="P34" s="18"/>
    </row>
    <row r="35" spans="1:16" ht="31.5">
      <c r="A35" s="94"/>
      <c r="B35" s="104"/>
      <c r="C35" s="90"/>
      <c r="D35" s="19" t="s">
        <v>73</v>
      </c>
      <c r="E35" s="53"/>
      <c r="F35" s="53"/>
      <c r="G35" s="18"/>
      <c r="J35" s="94"/>
      <c r="K35" s="104"/>
      <c r="L35" s="90"/>
      <c r="M35" s="19" t="s">
        <v>73</v>
      </c>
      <c r="N35" s="53"/>
      <c r="O35" s="53"/>
      <c r="P35" s="18"/>
    </row>
    <row r="36" spans="1:16" ht="31.5">
      <c r="A36" s="94"/>
      <c r="B36" s="104"/>
      <c r="C36" s="90"/>
      <c r="D36" s="19" t="s">
        <v>74</v>
      </c>
      <c r="E36" s="53">
        <v>20353555.620000001</v>
      </c>
      <c r="F36" s="53">
        <v>7032841.2800000003</v>
      </c>
      <c r="G36" s="18">
        <f>F36/E36*100</f>
        <v>34.553379327439593</v>
      </c>
      <c r="J36" s="94"/>
      <c r="K36" s="104"/>
      <c r="L36" s="90"/>
      <c r="M36" s="19" t="s">
        <v>74</v>
      </c>
      <c r="N36" s="53">
        <v>20353555.620000001</v>
      </c>
      <c r="O36" s="53">
        <v>7032841.2800000003</v>
      </c>
      <c r="P36" s="18">
        <f>O36/N36*100</f>
        <v>34.553379327439593</v>
      </c>
    </row>
    <row r="37" spans="1:16" ht="21">
      <c r="A37" s="94"/>
      <c r="B37" s="104"/>
      <c r="C37" s="90"/>
      <c r="D37" s="19" t="s">
        <v>75</v>
      </c>
      <c r="E37" s="53"/>
      <c r="F37" s="53"/>
      <c r="G37" s="18"/>
      <c r="J37" s="94"/>
      <c r="K37" s="104"/>
      <c r="L37" s="90"/>
      <c r="M37" s="19" t="s">
        <v>75</v>
      </c>
      <c r="N37" s="53"/>
      <c r="O37" s="53"/>
      <c r="P37" s="18"/>
    </row>
    <row r="38" spans="1:16" ht="21" customHeight="1">
      <c r="A38" s="95"/>
      <c r="B38" s="104"/>
      <c r="C38" s="90"/>
      <c r="D38" s="19" t="s">
        <v>76</v>
      </c>
      <c r="E38" s="53">
        <f t="shared" ref="E38" si="24">SUM(E34:E36)</f>
        <v>20353555.620000001</v>
      </c>
      <c r="F38" s="53">
        <f>SUM(F34:F36)</f>
        <v>7032841.2800000003</v>
      </c>
      <c r="G38" s="18">
        <f t="shared" ref="G38" si="25">SUM(G34:G36)</f>
        <v>34.553379327439593</v>
      </c>
      <c r="J38" s="95"/>
      <c r="K38" s="104"/>
      <c r="L38" s="90"/>
      <c r="M38" s="19" t="s">
        <v>76</v>
      </c>
      <c r="N38" s="53">
        <f t="shared" ref="N38" si="26">SUM(N34:N36)</f>
        <v>20353555.620000001</v>
      </c>
      <c r="O38" s="53">
        <f>SUM(O34:O36)</f>
        <v>7032841.2800000003</v>
      </c>
      <c r="P38" s="18">
        <f t="shared" ref="P38" si="27">SUM(P34:P36)</f>
        <v>34.553379327439593</v>
      </c>
    </row>
    <row r="39" spans="1:16" ht="31.5" customHeight="1">
      <c r="A39" s="90">
        <v>8</v>
      </c>
      <c r="B39" s="104" t="s">
        <v>84</v>
      </c>
      <c r="C39" s="90" t="s">
        <v>83</v>
      </c>
      <c r="D39" s="20" t="s">
        <v>72</v>
      </c>
      <c r="E39" s="53"/>
      <c r="F39" s="53"/>
      <c r="G39" s="18"/>
      <c r="J39" s="90">
        <v>8</v>
      </c>
      <c r="K39" s="104" t="s">
        <v>84</v>
      </c>
      <c r="L39" s="90" t="s">
        <v>83</v>
      </c>
      <c r="M39" s="20" t="s">
        <v>72</v>
      </c>
      <c r="N39" s="53"/>
      <c r="O39" s="53"/>
      <c r="P39" s="18"/>
    </row>
    <row r="40" spans="1:16" ht="31.5">
      <c r="A40" s="90"/>
      <c r="B40" s="104"/>
      <c r="C40" s="90"/>
      <c r="D40" s="19" t="s">
        <v>73</v>
      </c>
      <c r="E40" s="53"/>
      <c r="F40" s="53"/>
      <c r="G40" s="18"/>
      <c r="J40" s="90"/>
      <c r="K40" s="104"/>
      <c r="L40" s="90"/>
      <c r="M40" s="19" t="s">
        <v>73</v>
      </c>
      <c r="N40" s="53"/>
      <c r="O40" s="53"/>
      <c r="P40" s="18"/>
    </row>
    <row r="41" spans="1:16" ht="31.5">
      <c r="A41" s="90"/>
      <c r="B41" s="104"/>
      <c r="C41" s="90"/>
      <c r="D41" s="19" t="s">
        <v>74</v>
      </c>
      <c r="E41" s="53">
        <v>19593640.75</v>
      </c>
      <c r="F41" s="53">
        <v>7130385.79</v>
      </c>
      <c r="G41" s="18">
        <f>F41/E41*100</f>
        <v>36.391326558337553</v>
      </c>
      <c r="J41" s="90"/>
      <c r="K41" s="104"/>
      <c r="L41" s="90"/>
      <c r="M41" s="19" t="s">
        <v>74</v>
      </c>
      <c r="N41" s="53">
        <v>19638009.649999999</v>
      </c>
      <c r="O41" s="53">
        <v>7130385.79</v>
      </c>
      <c r="P41" s="18">
        <f>O41/N41*100</f>
        <v>36.309106254054626</v>
      </c>
    </row>
    <row r="42" spans="1:16" ht="21">
      <c r="A42" s="90"/>
      <c r="B42" s="104"/>
      <c r="C42" s="90"/>
      <c r="D42" s="19" t="s">
        <v>75</v>
      </c>
      <c r="E42" s="53"/>
      <c r="F42" s="53"/>
      <c r="G42" s="18"/>
      <c r="J42" s="90"/>
      <c r="K42" s="104"/>
      <c r="L42" s="90"/>
      <c r="M42" s="19" t="s">
        <v>75</v>
      </c>
      <c r="N42" s="53"/>
      <c r="O42" s="53"/>
      <c r="P42" s="18"/>
    </row>
    <row r="43" spans="1:16">
      <c r="A43" s="90"/>
      <c r="B43" s="104"/>
      <c r="C43" s="90"/>
      <c r="D43" s="19" t="s">
        <v>76</v>
      </c>
      <c r="E43" s="53">
        <f t="shared" ref="E43" si="28">SUM(E39:E41)</f>
        <v>19593640.75</v>
      </c>
      <c r="F43" s="53">
        <f>SUM(F39:F41)</f>
        <v>7130385.79</v>
      </c>
      <c r="G43" s="18">
        <f t="shared" ref="G43" si="29">SUM(G39:G41)</f>
        <v>36.391326558337553</v>
      </c>
      <c r="J43" s="90"/>
      <c r="K43" s="104"/>
      <c r="L43" s="90"/>
      <c r="M43" s="19" t="s">
        <v>76</v>
      </c>
      <c r="N43" s="53">
        <f t="shared" ref="N43" si="30">SUM(N39:N41)</f>
        <v>19638009.649999999</v>
      </c>
      <c r="O43" s="53">
        <f>SUM(O39:O41)</f>
        <v>7130385.79</v>
      </c>
      <c r="P43" s="18">
        <f t="shared" ref="P43" si="31">SUM(P39:P41)</f>
        <v>36.309106254054626</v>
      </c>
    </row>
    <row r="44" spans="1:16" ht="31.5" customHeight="1">
      <c r="A44" s="90">
        <v>9</v>
      </c>
      <c r="B44" s="104" t="s">
        <v>136</v>
      </c>
      <c r="C44" s="90" t="s">
        <v>83</v>
      </c>
      <c r="D44" s="19" t="s">
        <v>72</v>
      </c>
      <c r="E44" s="53">
        <v>6001856.8799999999</v>
      </c>
      <c r="F44" s="53">
        <v>6001856.8799999999</v>
      </c>
      <c r="G44" s="18">
        <f>F44/E44*100</f>
        <v>100</v>
      </c>
      <c r="J44" s="90">
        <v>9</v>
      </c>
      <c r="K44" s="104" t="s">
        <v>136</v>
      </c>
      <c r="L44" s="90" t="s">
        <v>83</v>
      </c>
      <c r="M44" s="19" t="s">
        <v>72</v>
      </c>
      <c r="N44" s="53">
        <v>6001856.8799999999</v>
      </c>
      <c r="O44" s="53">
        <v>6001856.8799999999</v>
      </c>
      <c r="P44" s="18">
        <f>O44/N44*100</f>
        <v>100</v>
      </c>
    </row>
    <row r="45" spans="1:16" ht="31.5">
      <c r="A45" s="90"/>
      <c r="B45" s="104"/>
      <c r="C45" s="90"/>
      <c r="D45" s="19" t="s">
        <v>73</v>
      </c>
      <c r="E45" s="53">
        <v>0</v>
      </c>
      <c r="F45" s="53">
        <v>0</v>
      </c>
      <c r="G45" s="18" t="e">
        <f>F45/E45*100</f>
        <v>#DIV/0!</v>
      </c>
      <c r="J45" s="90"/>
      <c r="K45" s="104"/>
      <c r="L45" s="90"/>
      <c r="M45" s="19" t="s">
        <v>73</v>
      </c>
      <c r="N45" s="53">
        <v>0</v>
      </c>
      <c r="O45" s="53">
        <v>0</v>
      </c>
      <c r="P45" s="18" t="e">
        <f>O45/N45*100</f>
        <v>#DIV/0!</v>
      </c>
    </row>
    <row r="46" spans="1:16" ht="31.5">
      <c r="A46" s="90"/>
      <c r="B46" s="104"/>
      <c r="C46" s="90"/>
      <c r="D46" s="19" t="s">
        <v>74</v>
      </c>
      <c r="E46" s="53">
        <v>539531.89</v>
      </c>
      <c r="F46" s="53">
        <v>503657.4</v>
      </c>
      <c r="G46" s="18">
        <f>F46/E46*100</f>
        <v>93.350811941811259</v>
      </c>
      <c r="J46" s="90"/>
      <c r="K46" s="104"/>
      <c r="L46" s="90"/>
      <c r="M46" s="19" t="s">
        <v>74</v>
      </c>
      <c r="N46" s="53">
        <v>503657.4</v>
      </c>
      <c r="O46" s="53">
        <v>503657.4</v>
      </c>
      <c r="P46" s="18">
        <f>O46/N46*100</f>
        <v>100</v>
      </c>
    </row>
    <row r="47" spans="1:16" ht="21">
      <c r="A47" s="90"/>
      <c r="B47" s="104"/>
      <c r="C47" s="90"/>
      <c r="D47" s="19" t="s">
        <v>75</v>
      </c>
      <c r="E47" s="53">
        <v>160468.10999999999</v>
      </c>
      <c r="F47" s="53">
        <v>151973.70000000001</v>
      </c>
      <c r="G47" s="18">
        <f>F47/E47*100</f>
        <v>94.70648093256662</v>
      </c>
      <c r="J47" s="90"/>
      <c r="K47" s="104"/>
      <c r="L47" s="90"/>
      <c r="M47" s="19" t="s">
        <v>75</v>
      </c>
      <c r="N47" s="53">
        <v>151973.70000000001</v>
      </c>
      <c r="O47" s="53">
        <v>151973.70000000001</v>
      </c>
      <c r="P47" s="18">
        <f>O47/N47*100</f>
        <v>100</v>
      </c>
    </row>
    <row r="48" spans="1:16">
      <c r="A48" s="90"/>
      <c r="B48" s="104"/>
      <c r="C48" s="90"/>
      <c r="D48" s="19" t="s">
        <v>76</v>
      </c>
      <c r="E48" s="53">
        <f>SUM(E44:E47)</f>
        <v>6701856.8799999999</v>
      </c>
      <c r="F48" s="53">
        <f>SUM(F44:F47)</f>
        <v>6657487.9800000004</v>
      </c>
      <c r="G48" s="18">
        <f>F48/E48*100</f>
        <v>99.337961093552934</v>
      </c>
      <c r="J48" s="90"/>
      <c r="K48" s="104"/>
      <c r="L48" s="90"/>
      <c r="M48" s="19" t="s">
        <v>76</v>
      </c>
      <c r="N48" s="53">
        <f>SUM(N44:N47)</f>
        <v>6657487.9800000004</v>
      </c>
      <c r="O48" s="53">
        <f>SUM(O44:O47)</f>
        <v>6657487.9800000004</v>
      </c>
      <c r="P48" s="18">
        <f>O48/N48*100</f>
        <v>100</v>
      </c>
    </row>
    <row r="49" spans="1:16" ht="31.5" customHeight="1">
      <c r="A49" s="90">
        <v>10</v>
      </c>
      <c r="B49" s="104" t="s">
        <v>94</v>
      </c>
      <c r="C49" s="103" t="s">
        <v>95</v>
      </c>
      <c r="D49" s="19" t="s">
        <v>72</v>
      </c>
      <c r="E49" s="53"/>
      <c r="F49" s="53"/>
      <c r="G49" s="18"/>
      <c r="J49" s="90">
        <v>10</v>
      </c>
      <c r="K49" s="104" t="s">
        <v>94</v>
      </c>
      <c r="L49" s="103" t="s">
        <v>95</v>
      </c>
      <c r="M49" s="19" t="s">
        <v>72</v>
      </c>
      <c r="N49" s="53"/>
      <c r="O49" s="53"/>
      <c r="P49" s="18"/>
    </row>
    <row r="50" spans="1:16" ht="42">
      <c r="A50" s="90"/>
      <c r="B50" s="104"/>
      <c r="C50" s="105"/>
      <c r="D50" s="19" t="s">
        <v>85</v>
      </c>
      <c r="E50" s="53"/>
      <c r="F50" s="53"/>
      <c r="G50" s="18"/>
      <c r="J50" s="90"/>
      <c r="K50" s="104"/>
      <c r="L50" s="105"/>
      <c r="M50" s="19" t="s">
        <v>85</v>
      </c>
      <c r="N50" s="53"/>
      <c r="O50" s="53"/>
      <c r="P50" s="18"/>
    </row>
    <row r="51" spans="1:16" ht="31.5">
      <c r="A51" s="90"/>
      <c r="B51" s="104"/>
      <c r="C51" s="105"/>
      <c r="D51" s="19" t="s">
        <v>74</v>
      </c>
      <c r="E51" s="53">
        <v>50000</v>
      </c>
      <c r="F51" s="53">
        <v>0</v>
      </c>
      <c r="G51" s="18">
        <f>F51/E51*100</f>
        <v>0</v>
      </c>
      <c r="J51" s="90"/>
      <c r="K51" s="104"/>
      <c r="L51" s="105"/>
      <c r="M51" s="19" t="s">
        <v>74</v>
      </c>
      <c r="N51" s="53">
        <v>50000</v>
      </c>
      <c r="O51" s="53">
        <v>0</v>
      </c>
      <c r="P51" s="18">
        <f>O51/N51*100</f>
        <v>0</v>
      </c>
    </row>
    <row r="52" spans="1:16" ht="21">
      <c r="A52" s="90"/>
      <c r="B52" s="104"/>
      <c r="C52" s="105"/>
      <c r="D52" s="19" t="s">
        <v>75</v>
      </c>
      <c r="E52" s="53"/>
      <c r="F52" s="53"/>
      <c r="G52" s="18"/>
      <c r="J52" s="90"/>
      <c r="K52" s="104"/>
      <c r="L52" s="105"/>
      <c r="M52" s="19" t="s">
        <v>75</v>
      </c>
      <c r="N52" s="53"/>
      <c r="O52" s="53"/>
      <c r="P52" s="18"/>
    </row>
    <row r="53" spans="1:16">
      <c r="A53" s="90"/>
      <c r="B53" s="104"/>
      <c r="C53" s="106"/>
      <c r="D53" s="19" t="s">
        <v>76</v>
      </c>
      <c r="E53" s="53">
        <f t="shared" ref="E53" si="32">SUM(E49:E51)</f>
        <v>50000</v>
      </c>
      <c r="F53" s="53">
        <f>SUM(F49:F51)</f>
        <v>0</v>
      </c>
      <c r="G53" s="18">
        <f t="shared" ref="G53" si="33">SUM(G49:G51)</f>
        <v>0</v>
      </c>
      <c r="J53" s="90"/>
      <c r="K53" s="104"/>
      <c r="L53" s="106"/>
      <c r="M53" s="19" t="s">
        <v>76</v>
      </c>
      <c r="N53" s="53">
        <f t="shared" ref="N53" si="34">SUM(N49:N51)</f>
        <v>50000</v>
      </c>
      <c r="O53" s="53">
        <f>SUM(O49:O51)</f>
        <v>0</v>
      </c>
      <c r="P53" s="18">
        <f t="shared" ref="P53" si="35">SUM(P49:P51)</f>
        <v>0</v>
      </c>
    </row>
    <row r="54" spans="1:16" ht="15" customHeight="1">
      <c r="A54" s="90">
        <v>11</v>
      </c>
      <c r="B54" s="100" t="s">
        <v>86</v>
      </c>
      <c r="C54" s="103" t="s">
        <v>87</v>
      </c>
      <c r="D54" s="20" t="s">
        <v>72</v>
      </c>
      <c r="E54" s="53"/>
      <c r="F54" s="53"/>
      <c r="G54" s="18"/>
      <c r="J54" s="90">
        <v>11</v>
      </c>
      <c r="K54" s="100" t="s">
        <v>86</v>
      </c>
      <c r="L54" s="103" t="s">
        <v>87</v>
      </c>
      <c r="M54" s="20" t="s">
        <v>72</v>
      </c>
      <c r="N54" s="53"/>
      <c r="O54" s="53"/>
      <c r="P54" s="18"/>
    </row>
    <row r="55" spans="1:16" ht="42">
      <c r="A55" s="90"/>
      <c r="B55" s="101"/>
      <c r="C55" s="94"/>
      <c r="D55" s="19" t="s">
        <v>85</v>
      </c>
      <c r="E55" s="53"/>
      <c r="F55" s="53"/>
      <c r="G55" s="18"/>
      <c r="J55" s="90"/>
      <c r="K55" s="101"/>
      <c r="L55" s="94"/>
      <c r="M55" s="19" t="s">
        <v>85</v>
      </c>
      <c r="N55" s="53"/>
      <c r="O55" s="53"/>
      <c r="P55" s="18"/>
    </row>
    <row r="56" spans="1:16" ht="31.5">
      <c r="A56" s="90"/>
      <c r="B56" s="101"/>
      <c r="C56" s="94"/>
      <c r="D56" s="19" t="s">
        <v>74</v>
      </c>
      <c r="E56" s="53">
        <v>0</v>
      </c>
      <c r="F56" s="53">
        <v>0</v>
      </c>
      <c r="G56" s="18" t="e">
        <f>F56/E56*100</f>
        <v>#DIV/0!</v>
      </c>
      <c r="J56" s="90"/>
      <c r="K56" s="101"/>
      <c r="L56" s="94"/>
      <c r="M56" s="19" t="s">
        <v>74</v>
      </c>
      <c r="N56" s="53">
        <v>0</v>
      </c>
      <c r="O56" s="53">
        <v>0</v>
      </c>
      <c r="P56" s="18" t="e">
        <f>O56/N56*100</f>
        <v>#DIV/0!</v>
      </c>
    </row>
    <row r="57" spans="1:16" ht="21">
      <c r="A57" s="90"/>
      <c r="B57" s="101"/>
      <c r="C57" s="94"/>
      <c r="D57" s="19" t="s">
        <v>75</v>
      </c>
      <c r="E57" s="53"/>
      <c r="F57" s="53"/>
      <c r="G57" s="18"/>
      <c r="J57" s="90"/>
      <c r="K57" s="101"/>
      <c r="L57" s="94"/>
      <c r="M57" s="19" t="s">
        <v>75</v>
      </c>
      <c r="N57" s="53"/>
      <c r="O57" s="53"/>
      <c r="P57" s="18"/>
    </row>
    <row r="58" spans="1:16">
      <c r="A58" s="90"/>
      <c r="B58" s="102"/>
      <c r="C58" s="95"/>
      <c r="D58" s="19" t="s">
        <v>76</v>
      </c>
      <c r="E58" s="53">
        <f t="shared" ref="E58" si="36">SUM(E54:E56)</f>
        <v>0</v>
      </c>
      <c r="F58" s="53">
        <f t="shared" ref="F58:G58" si="37">SUM(F54:F56)</f>
        <v>0</v>
      </c>
      <c r="G58" s="18" t="e">
        <f t="shared" si="37"/>
        <v>#DIV/0!</v>
      </c>
      <c r="J58" s="90"/>
      <c r="K58" s="102"/>
      <c r="L58" s="95"/>
      <c r="M58" s="19" t="s">
        <v>76</v>
      </c>
      <c r="N58" s="53">
        <f t="shared" ref="N58" si="38">SUM(N54:N56)</f>
        <v>0</v>
      </c>
      <c r="O58" s="53">
        <f t="shared" ref="O58:P58" si="39">SUM(O54:O56)</f>
        <v>0</v>
      </c>
      <c r="P58" s="18" t="e">
        <f t="shared" si="39"/>
        <v>#DIV/0!</v>
      </c>
    </row>
    <row r="59" spans="1:16" ht="15" customHeight="1">
      <c r="A59" s="90">
        <v>12</v>
      </c>
      <c r="B59" s="100" t="s">
        <v>137</v>
      </c>
      <c r="C59" s="90" t="s">
        <v>71</v>
      </c>
      <c r="D59" s="20" t="s">
        <v>72</v>
      </c>
      <c r="E59" s="53">
        <v>2351250</v>
      </c>
      <c r="F59" s="53"/>
      <c r="G59" s="18"/>
      <c r="J59" s="90">
        <v>12</v>
      </c>
      <c r="K59" s="100" t="s">
        <v>137</v>
      </c>
      <c r="L59" s="90" t="s">
        <v>71</v>
      </c>
      <c r="M59" s="20" t="s">
        <v>72</v>
      </c>
      <c r="N59" s="53">
        <v>2351250</v>
      </c>
      <c r="O59" s="53"/>
      <c r="P59" s="18"/>
    </row>
    <row r="60" spans="1:16" ht="21" customHeight="1">
      <c r="A60" s="90"/>
      <c r="B60" s="101" t="s">
        <v>88</v>
      </c>
      <c r="C60" s="90"/>
      <c r="D60" s="19" t="s">
        <v>85</v>
      </c>
      <c r="E60" s="53"/>
      <c r="F60" s="53"/>
      <c r="G60" s="18"/>
      <c r="J60" s="90"/>
      <c r="K60" s="101" t="s">
        <v>88</v>
      </c>
      <c r="L60" s="90"/>
      <c r="M60" s="19" t="s">
        <v>85</v>
      </c>
      <c r="N60" s="53"/>
      <c r="O60" s="53"/>
      <c r="P60" s="18"/>
    </row>
    <row r="61" spans="1:16" ht="15" customHeight="1">
      <c r="A61" s="90"/>
      <c r="B61" s="101" t="s">
        <v>88</v>
      </c>
      <c r="C61" s="90"/>
      <c r="D61" s="19" t="s">
        <v>74</v>
      </c>
      <c r="E61" s="82">
        <v>123750</v>
      </c>
      <c r="F61" s="53">
        <v>0</v>
      </c>
      <c r="G61" s="18">
        <v>0</v>
      </c>
      <c r="J61" s="90"/>
      <c r="K61" s="101" t="s">
        <v>88</v>
      </c>
      <c r="L61" s="90"/>
      <c r="M61" s="19" t="s">
        <v>74</v>
      </c>
      <c r="N61" s="82">
        <v>123750</v>
      </c>
      <c r="O61" s="53">
        <v>0</v>
      </c>
      <c r="P61" s="18">
        <v>0</v>
      </c>
    </row>
    <row r="62" spans="1:16" ht="15" customHeight="1">
      <c r="A62" s="90"/>
      <c r="B62" s="101" t="s">
        <v>88</v>
      </c>
      <c r="C62" s="90"/>
      <c r="D62" s="19" t="s">
        <v>75</v>
      </c>
      <c r="E62" s="53">
        <v>25000</v>
      </c>
      <c r="F62" s="53"/>
      <c r="G62" s="18"/>
      <c r="J62" s="90"/>
      <c r="K62" s="101" t="s">
        <v>88</v>
      </c>
      <c r="L62" s="90"/>
      <c r="M62" s="19" t="s">
        <v>75</v>
      </c>
      <c r="N62" s="53">
        <v>25000</v>
      </c>
      <c r="O62" s="53"/>
      <c r="P62" s="18"/>
    </row>
    <row r="63" spans="1:16" ht="15" customHeight="1">
      <c r="A63" s="90"/>
      <c r="B63" s="102" t="s">
        <v>88</v>
      </c>
      <c r="C63" s="90"/>
      <c r="D63" s="19" t="s">
        <v>76</v>
      </c>
      <c r="E63" s="53">
        <f>SUM(E59:E62)</f>
        <v>2500000</v>
      </c>
      <c r="F63" s="53">
        <f t="shared" ref="F63:G63" si="40">SUM(F59:F61)</f>
        <v>0</v>
      </c>
      <c r="G63" s="18">
        <f t="shared" si="40"/>
        <v>0</v>
      </c>
      <c r="J63" s="90"/>
      <c r="K63" s="102" t="s">
        <v>88</v>
      </c>
      <c r="L63" s="90"/>
      <c r="M63" s="19" t="s">
        <v>76</v>
      </c>
      <c r="N63" s="53">
        <f>SUM(N59:N62)</f>
        <v>2500000</v>
      </c>
      <c r="O63" s="53">
        <f t="shared" ref="O63:P63" si="41">SUM(O59:O61)</f>
        <v>0</v>
      </c>
      <c r="P63" s="18">
        <f t="shared" si="41"/>
        <v>0</v>
      </c>
    </row>
    <row r="64" spans="1:16" ht="15" customHeight="1">
      <c r="A64" s="90">
        <v>13</v>
      </c>
      <c r="B64" s="91" t="s">
        <v>138</v>
      </c>
      <c r="C64" s="90" t="s">
        <v>71</v>
      </c>
      <c r="D64" s="20" t="s">
        <v>72</v>
      </c>
      <c r="E64" s="53">
        <v>24482.42</v>
      </c>
      <c r="F64" s="53">
        <v>6453.78</v>
      </c>
      <c r="G64" s="18"/>
      <c r="J64" s="90">
        <v>13</v>
      </c>
      <c r="K64" s="91" t="s">
        <v>138</v>
      </c>
      <c r="L64" s="90" t="s">
        <v>71</v>
      </c>
      <c r="M64" s="20" t="s">
        <v>72</v>
      </c>
      <c r="N64" s="53">
        <v>24482.42</v>
      </c>
      <c r="O64" s="53">
        <v>6453.78</v>
      </c>
      <c r="P64" s="18"/>
    </row>
    <row r="65" spans="1:16" ht="21" customHeight="1">
      <c r="A65" s="90"/>
      <c r="B65" s="92"/>
      <c r="C65" s="90"/>
      <c r="D65" s="19" t="s">
        <v>85</v>
      </c>
      <c r="E65" s="53">
        <v>2423759.9300000002</v>
      </c>
      <c r="F65" s="53">
        <v>638924.25</v>
      </c>
      <c r="G65" s="18"/>
      <c r="J65" s="90"/>
      <c r="K65" s="92"/>
      <c r="L65" s="90"/>
      <c r="M65" s="19" t="s">
        <v>85</v>
      </c>
      <c r="N65" s="53">
        <v>2423759.9300000002</v>
      </c>
      <c r="O65" s="53">
        <v>638924.25</v>
      </c>
      <c r="P65" s="18"/>
    </row>
    <row r="66" spans="1:16" ht="15" customHeight="1">
      <c r="A66" s="90"/>
      <c r="B66" s="92"/>
      <c r="C66" s="90"/>
      <c r="D66" s="19" t="s">
        <v>74</v>
      </c>
      <c r="E66" s="53">
        <v>24729.72</v>
      </c>
      <c r="F66" s="53">
        <v>6518.97</v>
      </c>
      <c r="G66" s="18">
        <f>F66/E66*100</f>
        <v>26.360872666572853</v>
      </c>
      <c r="J66" s="90"/>
      <c r="K66" s="92"/>
      <c r="L66" s="90"/>
      <c r="M66" s="19" t="s">
        <v>74</v>
      </c>
      <c r="N66" s="53">
        <v>24729.72</v>
      </c>
      <c r="O66" s="53">
        <v>6518.97</v>
      </c>
      <c r="P66" s="18">
        <f>O66/N66*100</f>
        <v>26.360872666572853</v>
      </c>
    </row>
    <row r="67" spans="1:16" ht="15" customHeight="1">
      <c r="A67" s="90"/>
      <c r="B67" s="92"/>
      <c r="C67" s="90"/>
      <c r="D67" s="19" t="s">
        <v>75</v>
      </c>
      <c r="E67" s="53"/>
      <c r="F67" s="53"/>
      <c r="G67" s="18"/>
      <c r="J67" s="90"/>
      <c r="K67" s="92"/>
      <c r="L67" s="90"/>
      <c r="M67" s="19" t="s">
        <v>75</v>
      </c>
      <c r="N67" s="53"/>
      <c r="O67" s="53"/>
      <c r="P67" s="18"/>
    </row>
    <row r="68" spans="1:16" ht="15" customHeight="1">
      <c r="A68" s="90"/>
      <c r="B68" s="93"/>
      <c r="C68" s="90"/>
      <c r="D68" s="19" t="s">
        <v>76</v>
      </c>
      <c r="E68" s="53">
        <f t="shared" ref="E68" si="42">SUM(E64:E66)</f>
        <v>2472972.0700000003</v>
      </c>
      <c r="F68" s="53">
        <f t="shared" ref="F68:G68" si="43">SUM(F64:F66)</f>
        <v>651897</v>
      </c>
      <c r="G68" s="18">
        <f t="shared" si="43"/>
        <v>26.360872666572853</v>
      </c>
      <c r="J68" s="90"/>
      <c r="K68" s="93"/>
      <c r="L68" s="90"/>
      <c r="M68" s="19" t="s">
        <v>76</v>
      </c>
      <c r="N68" s="53">
        <f t="shared" ref="N68" si="44">SUM(N64:N66)</f>
        <v>2472972.0700000003</v>
      </c>
      <c r="O68" s="53">
        <f t="shared" ref="O68:P68" si="45">SUM(O64:O66)</f>
        <v>651897</v>
      </c>
      <c r="P68" s="18">
        <f t="shared" si="45"/>
        <v>26.360872666572853</v>
      </c>
    </row>
    <row r="69" spans="1:16" ht="31.5">
      <c r="A69" s="94"/>
      <c r="B69" s="96"/>
      <c r="C69" s="96"/>
      <c r="D69" s="20" t="s">
        <v>72</v>
      </c>
      <c r="E69" s="53">
        <f>E64+E59+E54+E49+E44+E34+E29+E24+E14+E19+E9+E4</f>
        <v>8377589.2999999998</v>
      </c>
      <c r="F69" s="53">
        <f>F64+F59+F54+F49+F44+F34+F29+F24+F14+F19+F9+F4</f>
        <v>6008310.6600000001</v>
      </c>
      <c r="G69" s="18">
        <f>F69/E69*100</f>
        <v>71.718849478572551</v>
      </c>
      <c r="J69" s="94"/>
      <c r="K69" s="96"/>
      <c r="L69" s="96"/>
      <c r="M69" s="20" t="s">
        <v>72</v>
      </c>
      <c r="N69" s="53">
        <f>N64+N59+N54+N49+N44+N34+N29+N24+N14+N19+N9+N4</f>
        <v>8377589.2999999998</v>
      </c>
      <c r="O69" s="53">
        <f>O64+O59+O54+O49+O44+O34+O29+O24+O14+O19+O9+O4</f>
        <v>6008310.6600000001</v>
      </c>
      <c r="P69" s="18">
        <f>O69/N69*100</f>
        <v>71.718849478572551</v>
      </c>
    </row>
    <row r="70" spans="1:16" ht="42">
      <c r="A70" s="94"/>
      <c r="B70" s="97"/>
      <c r="C70" s="97"/>
      <c r="D70" s="19" t="s">
        <v>85</v>
      </c>
      <c r="E70" s="53">
        <f>E65+E55+E50+E45+E40+E35+E30+E25+E20+E15+E10+E5</f>
        <v>2423759.9300000002</v>
      </c>
      <c r="F70" s="53">
        <f>F65+F55+F50+F45+F40+F35+F30+F25+F20+F15+F10+F5</f>
        <v>638924.25</v>
      </c>
      <c r="G70" s="18">
        <f>F70/E70*100</f>
        <v>26.360871887175723</v>
      </c>
      <c r="J70" s="94"/>
      <c r="K70" s="97"/>
      <c r="L70" s="97"/>
      <c r="M70" s="19" t="s">
        <v>85</v>
      </c>
      <c r="N70" s="53">
        <f>N65+N55+N50+N45+N40+N35+N30+N25+N20+N15+N10+N5</f>
        <v>2423759.9300000002</v>
      </c>
      <c r="O70" s="53">
        <f>O65+O55+O50+O45+O40+O35+O30+O25+O20+O15+O10+O5</f>
        <v>638924.25</v>
      </c>
      <c r="P70" s="18">
        <f>O70/N70*100</f>
        <v>26.360871887175723</v>
      </c>
    </row>
    <row r="71" spans="1:16" ht="31.5">
      <c r="A71" s="94"/>
      <c r="B71" s="98"/>
      <c r="C71" s="98"/>
      <c r="D71" s="19" t="s">
        <v>74</v>
      </c>
      <c r="E71" s="53">
        <f>E66+E61+E56+E51+E46+E36+E31+E26+E21+E16+E11+E6+E41</f>
        <v>44878104.82</v>
      </c>
      <c r="F71" s="53">
        <f>F66+F61+F56+F51+F46+F36+F31+F26+F21+F16+F11+F6+F41</f>
        <v>15582657.77</v>
      </c>
      <c r="G71" s="18">
        <f>F71/E71*100</f>
        <v>34.722183194900786</v>
      </c>
      <c r="J71" s="94"/>
      <c r="K71" s="98"/>
      <c r="L71" s="98"/>
      <c r="M71" s="19" t="s">
        <v>74</v>
      </c>
      <c r="N71" s="53">
        <f>N66+N61+N56+N51+N46+N36+N31+N26+N21+N16+N11+N6+N41</f>
        <v>44886399.230000004</v>
      </c>
      <c r="O71" s="53">
        <f>O66+O61+O56+O51+O46+O36+O31+O26+O21+O16+O11+O6+O41</f>
        <v>15582657.77</v>
      </c>
      <c r="P71" s="18">
        <f>O71/N71*100</f>
        <v>34.715766996933155</v>
      </c>
    </row>
    <row r="72" spans="1:16" ht="21">
      <c r="A72" s="94"/>
      <c r="B72" s="98"/>
      <c r="C72" s="98"/>
      <c r="D72" s="19" t="s">
        <v>75</v>
      </c>
      <c r="E72" s="53">
        <f>E67+E62+E57+E52+E47+E42+E37+E32+E27+E22+E17+E12+E7</f>
        <v>185468.11</v>
      </c>
      <c r="F72" s="53">
        <f>F67+F62+F57+F52+F47+F42+F37+F32+F27+F22+F17+F12+F7</f>
        <v>151973.70000000001</v>
      </c>
      <c r="G72" s="18">
        <v>0</v>
      </c>
      <c r="J72" s="94"/>
      <c r="K72" s="98"/>
      <c r="L72" s="98"/>
      <c r="M72" s="19" t="s">
        <v>75</v>
      </c>
      <c r="N72" s="53">
        <f>N67+N62+N57+N52+N47+N42+N37+N32+N27+N22+N17+N12+N7</f>
        <v>176973.7</v>
      </c>
      <c r="O72" s="53">
        <f>O67+O62+O57+O52+O47+O42+O37+O32+O27+O22+O17+O12+O7</f>
        <v>151973.70000000001</v>
      </c>
      <c r="P72" s="18">
        <v>0</v>
      </c>
    </row>
    <row r="73" spans="1:16">
      <c r="A73" s="95"/>
      <c r="B73" s="99"/>
      <c r="C73" s="99"/>
      <c r="D73" s="19" t="s">
        <v>76</v>
      </c>
      <c r="E73" s="53">
        <f>E69+E71+E72+E70</f>
        <v>55864922.159999996</v>
      </c>
      <c r="F73" s="53">
        <f>F69+F71+F72+F70</f>
        <v>22381866.379999999</v>
      </c>
      <c r="G73" s="18">
        <f>F73/E73*100</f>
        <v>40.06425770342468</v>
      </c>
      <c r="J73" s="95"/>
      <c r="K73" s="99"/>
      <c r="L73" s="99"/>
      <c r="M73" s="19" t="s">
        <v>76</v>
      </c>
      <c r="N73" s="53">
        <f>N69+N71+N72+N70</f>
        <v>55864722.160000004</v>
      </c>
      <c r="O73" s="53">
        <f>O69+O71+O72+O70</f>
        <v>22381866.379999999</v>
      </c>
      <c r="P73" s="18">
        <f>O73/N73*100</f>
        <v>40.064401136547239</v>
      </c>
    </row>
    <row r="89" spans="2:2">
      <c r="B89" s="23"/>
    </row>
  </sheetData>
  <mergeCells count="94">
    <mergeCell ref="A19:A23"/>
    <mergeCell ref="B19:B23"/>
    <mergeCell ref="C19:C23"/>
    <mergeCell ref="A24:A28"/>
    <mergeCell ref="B24:B28"/>
    <mergeCell ref="C24:C28"/>
    <mergeCell ref="A9:A13"/>
    <mergeCell ref="B9:B13"/>
    <mergeCell ref="C9:C13"/>
    <mergeCell ref="A14:A18"/>
    <mergeCell ref="B14:B18"/>
    <mergeCell ref="C14:C18"/>
    <mergeCell ref="D1:D2"/>
    <mergeCell ref="E1:G1"/>
    <mergeCell ref="A4:A8"/>
    <mergeCell ref="B4:B8"/>
    <mergeCell ref="C4:C8"/>
    <mergeCell ref="A1:A2"/>
    <mergeCell ref="B1:B2"/>
    <mergeCell ref="C1:C2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  <mergeCell ref="A69:A73"/>
    <mergeCell ref="A54:A58"/>
    <mergeCell ref="B54:B58"/>
    <mergeCell ref="C54:C58"/>
    <mergeCell ref="A64:A68"/>
    <mergeCell ref="B64:B68"/>
    <mergeCell ref="C64:C68"/>
    <mergeCell ref="A59:A63"/>
    <mergeCell ref="B59:B63"/>
    <mergeCell ref="C59:C63"/>
    <mergeCell ref="C69:C73"/>
    <mergeCell ref="B69:B73"/>
    <mergeCell ref="J1:J2"/>
    <mergeCell ref="K1:K2"/>
    <mergeCell ref="L1:L2"/>
    <mergeCell ref="M1:M2"/>
    <mergeCell ref="N1:P1"/>
    <mergeCell ref="J4:J8"/>
    <mergeCell ref="K4:K8"/>
    <mergeCell ref="L4:L8"/>
    <mergeCell ref="J9:J13"/>
    <mergeCell ref="K9:K13"/>
    <mergeCell ref="L9:L13"/>
    <mergeCell ref="J14:J18"/>
    <mergeCell ref="K14:K18"/>
    <mergeCell ref="L14:L18"/>
    <mergeCell ref="J19:J23"/>
    <mergeCell ref="K19:K23"/>
    <mergeCell ref="L19:L23"/>
    <mergeCell ref="J24:J28"/>
    <mergeCell ref="K24:K28"/>
    <mergeCell ref="L24:L28"/>
    <mergeCell ref="J29:J33"/>
    <mergeCell ref="K29:K33"/>
    <mergeCell ref="L29:L33"/>
    <mergeCell ref="J34:J38"/>
    <mergeCell ref="K34:K38"/>
    <mergeCell ref="L34:L38"/>
    <mergeCell ref="J39:J43"/>
    <mergeCell ref="K39:K43"/>
    <mergeCell ref="L39:L43"/>
    <mergeCell ref="J44:J48"/>
    <mergeCell ref="K44:K48"/>
    <mergeCell ref="L44:L48"/>
    <mergeCell ref="J49:J53"/>
    <mergeCell ref="K49:K53"/>
    <mergeCell ref="L49:L53"/>
    <mergeCell ref="J54:J58"/>
    <mergeCell ref="K54:K58"/>
    <mergeCell ref="L54:L58"/>
    <mergeCell ref="J59:J63"/>
    <mergeCell ref="K59:K63"/>
    <mergeCell ref="L59:L63"/>
    <mergeCell ref="J64:J68"/>
    <mergeCell ref="K64:K68"/>
    <mergeCell ref="L64:L68"/>
    <mergeCell ref="J69:J73"/>
    <mergeCell ref="K69:K73"/>
    <mergeCell ref="L69:L7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Лист4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Gorfinansist</cp:lastModifiedBy>
  <cp:lastPrinted>2021-11-11T11:32:54Z</cp:lastPrinted>
  <dcterms:created xsi:type="dcterms:W3CDTF">2017-04-21T10:12:48Z</dcterms:created>
  <dcterms:modified xsi:type="dcterms:W3CDTF">2021-11-12T09:25:15Z</dcterms:modified>
</cp:coreProperties>
</file>