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расходы" sheetId="1" r:id="rId1"/>
  </sheets>
  <externalReferences>
    <externalReference r:id="rId2"/>
  </externalReferences>
  <definedNames>
    <definedName name="_xlnm._FilterDatabase" localSheetId="0" hidden="1">расходы!$A$2:$N$54</definedName>
    <definedName name="_xlnm.Print_Titles" localSheetId="0">расходы!$2:$2</definedName>
  </definedNames>
  <calcPr calcId="145621"/>
</workbook>
</file>

<file path=xl/calcChain.xml><?xml version="1.0" encoding="utf-8"?>
<calcChain xmlns="http://schemas.openxmlformats.org/spreadsheetml/2006/main">
  <c r="M34" i="1" l="1"/>
  <c r="M54" i="1"/>
  <c r="K37" i="1" l="1"/>
  <c r="G37" i="1"/>
  <c r="D2" i="1" l="1"/>
  <c r="E2" i="1"/>
  <c r="F2" i="1"/>
  <c r="G2" i="1"/>
  <c r="H2" i="1"/>
  <c r="I2" i="1"/>
  <c r="J2" i="1"/>
  <c r="K2" i="1"/>
  <c r="D3" i="1"/>
  <c r="E3" i="1"/>
  <c r="F3" i="1"/>
  <c r="G3" i="1"/>
  <c r="H3" i="1"/>
  <c r="I3" i="1"/>
  <c r="J3" i="1"/>
  <c r="K3" i="1"/>
  <c r="M23" i="1" l="1"/>
  <c r="N27" i="1" l="1"/>
  <c r="C23" i="1"/>
  <c r="N9" i="1"/>
  <c r="K23" i="1" l="1"/>
  <c r="J23" i="1"/>
  <c r="H23" i="1"/>
  <c r="N4" i="1" l="1"/>
  <c r="N5" i="1"/>
  <c r="N6" i="1"/>
  <c r="N7" i="1"/>
  <c r="N8" i="1"/>
  <c r="N10" i="1"/>
  <c r="N11" i="1"/>
  <c r="N13" i="1"/>
  <c r="N12" i="1" s="1"/>
  <c r="N15" i="1"/>
  <c r="N16" i="1"/>
  <c r="N18" i="1"/>
  <c r="N19" i="1"/>
  <c r="N20" i="1"/>
  <c r="N21" i="1"/>
  <c r="N22" i="1"/>
  <c r="N24" i="1"/>
  <c r="N25" i="1"/>
  <c r="N26" i="1"/>
  <c r="N29" i="1"/>
  <c r="N30" i="1"/>
  <c r="N31" i="1"/>
  <c r="N32" i="1"/>
  <c r="N33" i="1"/>
  <c r="N35" i="1"/>
  <c r="N36" i="1"/>
  <c r="N38" i="1"/>
  <c r="N39" i="1"/>
  <c r="N40" i="1"/>
  <c r="N41" i="1"/>
  <c r="N42" i="1"/>
  <c r="N44" i="1"/>
  <c r="N45" i="1"/>
  <c r="N46" i="1"/>
  <c r="N47" i="1"/>
  <c r="N49" i="1"/>
  <c r="N48" i="1" s="1"/>
  <c r="N51" i="1"/>
  <c r="N52" i="1"/>
  <c r="N53" i="1"/>
  <c r="D37" i="1"/>
  <c r="E37" i="1"/>
  <c r="F37" i="1"/>
  <c r="H37" i="1"/>
  <c r="I37" i="1"/>
  <c r="J37" i="1"/>
  <c r="L37" i="1"/>
  <c r="M37" i="1"/>
  <c r="D34" i="1"/>
  <c r="E34" i="1"/>
  <c r="F34" i="1"/>
  <c r="G34" i="1"/>
  <c r="H34" i="1"/>
  <c r="I34" i="1"/>
  <c r="J34" i="1"/>
  <c r="K34" i="1"/>
  <c r="L34" i="1"/>
  <c r="D28" i="1"/>
  <c r="E28" i="1"/>
  <c r="F28" i="1"/>
  <c r="G28" i="1"/>
  <c r="H28" i="1"/>
  <c r="I28" i="1"/>
  <c r="J28" i="1"/>
  <c r="K28" i="1"/>
  <c r="L28" i="1"/>
  <c r="M28" i="1"/>
  <c r="D23" i="1"/>
  <c r="E23" i="1"/>
  <c r="F23" i="1"/>
  <c r="G23" i="1"/>
  <c r="I23" i="1"/>
  <c r="L23" i="1"/>
  <c r="D17" i="1"/>
  <c r="E17" i="1"/>
  <c r="F17" i="1"/>
  <c r="G17" i="1"/>
  <c r="H17" i="1"/>
  <c r="I17" i="1"/>
  <c r="J17" i="1"/>
  <c r="K17" i="1"/>
  <c r="L17" i="1"/>
  <c r="M17" i="1"/>
  <c r="D14" i="1"/>
  <c r="E14" i="1"/>
  <c r="F14" i="1"/>
  <c r="G14" i="1"/>
  <c r="H14" i="1"/>
  <c r="I14" i="1"/>
  <c r="J14" i="1"/>
  <c r="K14" i="1"/>
  <c r="L14" i="1"/>
  <c r="M14" i="1"/>
  <c r="L3" i="1"/>
  <c r="M3" i="1"/>
  <c r="M43" i="1"/>
  <c r="M50" i="1"/>
  <c r="M12" i="1"/>
  <c r="D50" i="1"/>
  <c r="D48" i="1"/>
  <c r="D43" i="1"/>
  <c r="N14" i="1" l="1"/>
  <c r="N23" i="1"/>
  <c r="N43" i="1"/>
  <c r="D54" i="1"/>
  <c r="N34" i="1"/>
  <c r="N28" i="1"/>
  <c r="N17" i="1"/>
  <c r="N50" i="1"/>
  <c r="N3" i="1"/>
  <c r="N37" i="1"/>
  <c r="N54" i="1" l="1"/>
  <c r="K12" i="1"/>
  <c r="K50" i="1"/>
  <c r="J50" i="1"/>
  <c r="K48" i="1"/>
  <c r="K43" i="1"/>
  <c r="L12" i="1"/>
  <c r="J12" i="1"/>
  <c r="L43" i="1"/>
  <c r="J43" i="1"/>
  <c r="L50" i="1"/>
  <c r="L48" i="1"/>
  <c r="J48" i="1"/>
  <c r="J54" i="1" l="1"/>
  <c r="L54" i="1"/>
  <c r="K54" i="1"/>
  <c r="C3" i="1"/>
  <c r="C12" i="1"/>
  <c r="E12" i="1"/>
  <c r="F12" i="1"/>
  <c r="G12" i="1"/>
  <c r="H12" i="1"/>
  <c r="I12" i="1"/>
  <c r="C14" i="1"/>
  <c r="C17" i="1"/>
  <c r="C28" i="1"/>
  <c r="C34" i="1"/>
  <c r="C37" i="1"/>
  <c r="C43" i="1"/>
  <c r="E43" i="1"/>
  <c r="F43" i="1"/>
  <c r="G43" i="1"/>
  <c r="H43" i="1"/>
  <c r="I43" i="1"/>
  <c r="C48" i="1"/>
  <c r="E48" i="1"/>
  <c r="F48" i="1"/>
  <c r="G48" i="1"/>
  <c r="H48" i="1"/>
  <c r="I48" i="1"/>
  <c r="C50" i="1"/>
  <c r="E50" i="1"/>
  <c r="F50" i="1"/>
  <c r="G50" i="1"/>
  <c r="H50" i="1"/>
  <c r="I50" i="1"/>
  <c r="I54" i="1" l="1"/>
  <c r="F54" i="1"/>
  <c r="H54" i="1"/>
  <c r="E54" i="1"/>
  <c r="G54" i="1"/>
  <c r="C54" i="1"/>
</calcChain>
</file>

<file path=xl/sharedStrings.xml><?xml version="1.0" encoding="utf-8"?>
<sst xmlns="http://schemas.openxmlformats.org/spreadsheetml/2006/main" count="110" uniqueCount="110">
  <si>
    <t>Общий итог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</si>
  <si>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</si>
  <si>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</si>
  <si>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</si>
  <si>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</si>
  <si>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</si>
  <si>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</si>
  <si>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</si>
  <si>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</si>
  <si>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</si>
  <si>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</si>
  <si>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</si>
  <si>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</si>
  <si>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</si>
  <si>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</si>
  <si>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</si>
  <si>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</si>
  <si>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</si>
  <si>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</si>
  <si>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</si>
  <si>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</si>
  <si>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</si>
  <si>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</si>
  <si>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</si>
  <si>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</si>
  <si>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</si>
  <si>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</si>
  <si>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</si>
  <si>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</si>
  <si>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</si>
  <si>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</si>
  <si>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</si>
  <si>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</si>
  <si>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</si>
  <si>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</si>
  <si>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</si>
  <si>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</si>
  <si>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</si>
  <si>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</si>
  <si>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</si>
  <si>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</si>
  <si>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</si>
  <si>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</si>
  <si>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</si>
  <si>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</si>
  <si>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</si>
  <si>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</si>
  <si>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</si>
  <si>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</si>
  <si>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</si>
  <si>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</si>
  <si>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</si>
  <si>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</si>
  <si>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</si>
  <si>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</si>
  <si>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</si>
  <si>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</si>
  <si>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</si>
  <si>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</si>
  <si>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</si>
  <si>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</si>
  <si>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</si>
  <si>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</si>
  <si>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Водное хозяйство</t>
  </si>
  <si>
    <t>0406</t>
  </si>
  <si>
    <t>Сельское хозяйство и рыболовство</t>
  </si>
  <si>
    <t>0405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</si>
  <si>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</si>
  <si>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</si>
  <si>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</si>
  <si>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</si>
  <si>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</si>
  <si>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</si>
  <si>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</si>
  <si>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</si>
  <si>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</si>
  <si>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</si>
  <si>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</si>
  <si>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</si>
  <si>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</si>
  <si>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</si>
  <si>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</si>
  <si>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</si>
  <si>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</si>
  <si>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</si>
  <si>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</si>
  <si>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</si>
  <si>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</si>
  <si>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</si>
  <si>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</si>
  <si>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</si>
  <si>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</si>
  <si>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</si>
  <si>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</si>
  <si>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</si>
  <si>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Наименование раздела, подраздела</t>
  </si>
  <si>
    <t>Благоустройство</t>
  </si>
  <si>
    <t>Начальное профессиональное образование</t>
  </si>
  <si>
    <t>0703</t>
  </si>
  <si>
    <t>0503</t>
  </si>
  <si>
    <t>Обеспечение проведение выборов и референдумов</t>
  </si>
  <si>
    <t>0505</t>
  </si>
  <si>
    <t>Другие вопросы в области жилищно-коммунального хозяйства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</si>
  <si>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</si>
  <si>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</si>
  <si>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Сумма на 2020 год решение от 24.12.2019 № 6-69 (первоначальный)</t>
  </si>
  <si>
    <t>Сумма 
на 2020 год                                            (с учётом изменений)</t>
  </si>
  <si>
    <r>
      <t xml:space="preserve">Сведения о внесенных в течение 2020 года изменениях, внесенных в решение "О бюджете Трубчевского  муниципального района Брянской области на 2020 год и на плановый период 2021 и 2022 годов" в части расходов
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</si>
  <si>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расходы за счет внутренних передвижек</t>
  </si>
  <si>
    <t>неуточненные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</si>
</sst>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2" xfId="0" quotePrefix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8%20&#1057;&#1074;&#1077;&#1076;&#1077;&#1085;&#1080;&#1103;%20%20&#1086;&#1073;%20&#1080;&#1079;&#1084;&#1077;&#1085;&#1077;&#1085;&#1080;&#1103;&#1093;%20&#1076;&#1086;&#1093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 (1)"/>
    </sheetNames>
    <sheetDataSet>
      <sheetData sheetId="0">
        <row r="6">
          <cell r="E6" t="str">
            <v>решение от 28.02.2020г.          № 6-78</v>
          </cell>
          <cell r="F6" t="str">
            <v>решение от 17.04.2020г.          № 6-91</v>
          </cell>
          <cell r="G6" t="str">
            <v>решение от 18.05.2020г.        № 6-97</v>
          </cell>
          <cell r="H6" t="str">
            <v>решение от 10.09.2020г.         № 6-119</v>
          </cell>
          <cell r="I6" t="str">
            <v>решение от 25.09.2020г.          № 6-120</v>
          </cell>
          <cell r="J6" t="str">
            <v>решение от 27.10.2020г.         № 6-133</v>
          </cell>
          <cell r="K6" t="str">
            <v>решение от 30.11.2020г.         № 6-138</v>
          </cell>
          <cell r="L6" t="str">
            <v>решение от 23.12.2020г.         № 6-158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zoomScale="85" zoomScaleNormal="85" workbookViewId="0">
      <pane xSplit="1" ySplit="3" topLeftCell="C4" activePane="bottomRight" state="frozen"/>
      <selection pane="topRight" activeCell="B1" sqref="B1"/>
      <selection pane="bottomLeft" activeCell="A4" sqref="A4"/>
      <selection pane="bottomRight" sqref="A1:N1"/>
    </sheetView>
  </sheetViews>
  <sheetFormatPr defaultColWidth="9.140625" defaultRowHeight="14.25" x14ac:dyDescent="0.25"/>
  <cols>
    <col min="1" max="1" width="6.28515625" style="1" customWidth="1"/>
    <col min="2" max="2" width="34.85546875" style="11" customWidth="1"/>
    <col min="3" max="3" width="16.7109375" style="1" customWidth="1"/>
    <col min="4" max="4" width="14.140625" style="1" customWidth="1"/>
    <col min="5" max="5" width="13.5703125" style="1" customWidth="1"/>
    <col min="6" max="6" width="13.42578125" style="1" customWidth="1"/>
    <col min="7" max="8" width="14.28515625" style="1" customWidth="1"/>
    <col min="9" max="9" width="15.5703125" style="1" customWidth="1"/>
    <col min="10" max="10" width="15.42578125" style="1" customWidth="1"/>
    <col min="11" max="11" width="16" style="1" customWidth="1"/>
    <col min="12" max="12" width="15.5703125" style="1" customWidth="1"/>
    <col min="13" max="13" width="17.85546875" style="1" customWidth="1"/>
    <col min="14" max="14" width="14.5703125" style="2" customWidth="1"/>
    <col min="15" max="15" width="13.85546875" style="1" bestFit="1" customWidth="1"/>
    <col min="16" max="16" width="11.7109375" style="1" bestFit="1" customWidth="1"/>
    <col min="17" max="16384" width="9.140625" style="1"/>
  </cols>
  <sheetData>
    <row r="1" spans="1:14" ht="78" customHeight="1" x14ac:dyDescent="0.25">
      <c r="A1" s="23" t="s">
        <v>107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94.25" customHeight="1" x14ac:dyDescent="0.25">
      <c r="A2" s="4"/>
      <c r="B2" s="9" t="s">
        <v>95</v>
      </c>
      <c r="C2" s="17" t="s">
        <v>105</v>
      </c>
      <c r="D2" s="22" t="str">
        <f>'[1]Документ (1)'!E6</f>
        <v>решение от 28.02.2020г.          № 6-78</v>
      </c>
      <c r="E2" s="22" t="str">
        <f>'[1]Документ (1)'!F6</f>
        <v>решение от 17.04.2020г.          № 6-91</v>
      </c>
      <c r="F2" s="22" t="str">
        <f>'[1]Документ (1)'!G6</f>
        <v>решение от 18.05.2020г.        № 6-97</v>
      </c>
      <c r="G2" s="22" t="str">
        <f>'[1]Документ (1)'!H6</f>
        <v>решение от 10.09.2020г.         № 6-119</v>
      </c>
      <c r="H2" s="22" t="str">
        <f>'[1]Документ (1)'!I6</f>
        <v>решение от 25.09.2020г.          № 6-120</v>
      </c>
      <c r="I2" s="22" t="str">
        <f>'[1]Документ (1)'!J6</f>
        <v>решение от 27.10.2020г.         № 6-133</v>
      </c>
      <c r="J2" s="22" t="str">
        <f>'[1]Документ (1)'!K6</f>
        <v>решение от 30.11.2020г.         № 6-138</v>
      </c>
      <c r="K2" s="22" t="str">
        <f>'[1]Документ (1)'!L6</f>
        <v>решение от 23.12.2020г.         № 6-158</v>
      </c>
      <c r="L2" s="17" t="s">
        <v>109</v>
      </c>
      <c r="M2" s="13" t="s">
        <v>108</v>
      </c>
      <c r="N2" s="13" t="s">
        <v>106</v>
      </c>
    </row>
    <row r="3" spans="1:14" s="7" customFormat="1" ht="24" customHeight="1" x14ac:dyDescent="0.25">
      <c r="A3" s="8" t="s">
        <v>94</v>
      </c>
      <c r="B3" s="9" t="s">
        <v>93</v>
      </c>
      <c r="C3" s="14">
        <f t="shared" ref="C3:M3" si="0">SUM(C4:C11)</f>
        <v>65263129.710000001</v>
      </c>
      <c r="D3" s="14">
        <f t="shared" si="0"/>
        <v>500000</v>
      </c>
      <c r="E3" s="14">
        <f t="shared" si="0"/>
        <v>456262</v>
      </c>
      <c r="F3" s="14">
        <f t="shared" si="0"/>
        <v>0</v>
      </c>
      <c r="G3" s="14">
        <f t="shared" si="0"/>
        <v>0</v>
      </c>
      <c r="H3" s="14">
        <f t="shared" si="0"/>
        <v>236497</v>
      </c>
      <c r="I3" s="14">
        <f t="shared" si="0"/>
        <v>1130000</v>
      </c>
      <c r="J3" s="14">
        <f t="shared" si="0"/>
        <v>0</v>
      </c>
      <c r="K3" s="14">
        <f t="shared" si="0"/>
        <v>2176111.19</v>
      </c>
      <c r="L3" s="14">
        <f t="shared" si="0"/>
        <v>674919</v>
      </c>
      <c r="M3" s="14">
        <f t="shared" si="0"/>
        <v>892357.64000000013</v>
      </c>
      <c r="N3" s="14">
        <f>SUBTOTAL(9,N4:N11)</f>
        <v>71329276.540000007</v>
      </c>
    </row>
    <row r="4" spans="1:14" ht="57" x14ac:dyDescent="0.25">
      <c r="A4" s="3" t="s">
        <v>92</v>
      </c>
      <c r="B4" s="10" t="s">
        <v>91</v>
      </c>
      <c r="C4" s="12">
        <v>1434000</v>
      </c>
      <c r="D4" s="12"/>
      <c r="E4" s="12">
        <v>0</v>
      </c>
      <c r="F4" s="12">
        <v>0</v>
      </c>
      <c r="G4" s="12"/>
      <c r="H4" s="12"/>
      <c r="I4" s="12">
        <v>-160000</v>
      </c>
      <c r="J4" s="12"/>
      <c r="K4" s="12">
        <v>-326430.43</v>
      </c>
      <c r="L4" s="12">
        <v>43370.97</v>
      </c>
      <c r="M4" s="12">
        <v>-44173.09</v>
      </c>
      <c r="N4" s="12">
        <f t="shared" ref="N4:N11" si="1">SUM(C4:M4)</f>
        <v>946767.45000000007</v>
      </c>
    </row>
    <row r="5" spans="1:14" ht="75" customHeight="1" x14ac:dyDescent="0.25">
      <c r="A5" s="3" t="s">
        <v>90</v>
      </c>
      <c r="B5" s="10" t="s">
        <v>89</v>
      </c>
      <c r="C5" s="12">
        <v>1437000</v>
      </c>
      <c r="D5" s="12"/>
      <c r="E5" s="12">
        <v>0</v>
      </c>
      <c r="F5" s="12">
        <v>0</v>
      </c>
      <c r="G5" s="12"/>
      <c r="H5" s="12"/>
      <c r="I5" s="12"/>
      <c r="J5" s="12"/>
      <c r="K5" s="12"/>
      <c r="L5" s="12"/>
      <c r="M5" s="12">
        <v>902.12</v>
      </c>
      <c r="N5" s="12">
        <f t="shared" si="1"/>
        <v>1437902.12</v>
      </c>
    </row>
    <row r="6" spans="1:14" ht="85.5" x14ac:dyDescent="0.25">
      <c r="A6" s="3" t="s">
        <v>88</v>
      </c>
      <c r="B6" s="10" t="s">
        <v>87</v>
      </c>
      <c r="C6" s="12">
        <v>24702758</v>
      </c>
      <c r="D6" s="12">
        <v>200000</v>
      </c>
      <c r="E6" s="12">
        <v>0</v>
      </c>
      <c r="F6" s="12"/>
      <c r="G6" s="12"/>
      <c r="H6" s="12">
        <v>57</v>
      </c>
      <c r="I6" s="12">
        <v>160000</v>
      </c>
      <c r="J6" s="12"/>
      <c r="K6" s="12">
        <v>942091.91</v>
      </c>
      <c r="L6" s="12">
        <v>468798.03</v>
      </c>
      <c r="M6" s="12">
        <v>407013.09</v>
      </c>
      <c r="N6" s="12">
        <f t="shared" si="1"/>
        <v>26880718.030000001</v>
      </c>
    </row>
    <row r="7" spans="1:14" ht="24.75" customHeight="1" x14ac:dyDescent="0.25">
      <c r="A7" s="3" t="s">
        <v>86</v>
      </c>
      <c r="B7" s="10" t="s">
        <v>85</v>
      </c>
      <c r="C7" s="12">
        <v>13280</v>
      </c>
      <c r="D7" s="12"/>
      <c r="E7" s="12">
        <v>0</v>
      </c>
      <c r="F7" s="12">
        <v>0</v>
      </c>
      <c r="G7" s="12"/>
      <c r="H7" s="12"/>
      <c r="I7" s="12"/>
      <c r="J7" s="12"/>
      <c r="K7" s="12"/>
      <c r="L7" s="12"/>
      <c r="M7" s="12"/>
      <c r="N7" s="12">
        <f t="shared" si="1"/>
        <v>13280</v>
      </c>
    </row>
    <row r="8" spans="1:14" ht="75.75" customHeight="1" x14ac:dyDescent="0.25">
      <c r="A8" s="3" t="s">
        <v>84</v>
      </c>
      <c r="B8" s="10" t="s">
        <v>83</v>
      </c>
      <c r="C8" s="12">
        <v>7277839.71</v>
      </c>
      <c r="D8" s="12"/>
      <c r="E8" s="12">
        <v>0</v>
      </c>
      <c r="F8" s="12">
        <v>0</v>
      </c>
      <c r="G8" s="12"/>
      <c r="H8" s="12"/>
      <c r="I8" s="12">
        <v>300000</v>
      </c>
      <c r="J8" s="12"/>
      <c r="K8" s="12">
        <v>423774.95</v>
      </c>
      <c r="L8" s="12">
        <v>162750</v>
      </c>
      <c r="M8" s="12"/>
      <c r="N8" s="12">
        <f t="shared" si="1"/>
        <v>8164364.6600000001</v>
      </c>
    </row>
    <row r="9" spans="1:14" ht="45" customHeight="1" x14ac:dyDescent="0.25">
      <c r="A9" s="3">
        <v>107</v>
      </c>
      <c r="B9" s="10" t="s">
        <v>100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>
        <f t="shared" si="1"/>
        <v>0</v>
      </c>
    </row>
    <row r="10" spans="1:14" ht="23.25" customHeight="1" x14ac:dyDescent="0.25">
      <c r="A10" s="3" t="s">
        <v>82</v>
      </c>
      <c r="B10" s="10" t="s">
        <v>81</v>
      </c>
      <c r="C10" s="12">
        <v>100000</v>
      </c>
      <c r="D10" s="12"/>
      <c r="E10" s="12"/>
      <c r="F10" s="12"/>
      <c r="G10" s="12"/>
      <c r="H10" s="12"/>
      <c r="I10" s="12"/>
      <c r="J10" s="12"/>
      <c r="K10" s="12">
        <v>-100000</v>
      </c>
      <c r="L10" s="12"/>
      <c r="M10" s="12"/>
      <c r="N10" s="12">
        <f t="shared" si="1"/>
        <v>0</v>
      </c>
    </row>
    <row r="11" spans="1:14" ht="28.5" x14ac:dyDescent="0.25">
      <c r="A11" s="3" t="s">
        <v>80</v>
      </c>
      <c r="B11" s="10" t="s">
        <v>79</v>
      </c>
      <c r="C11" s="12">
        <v>30298252</v>
      </c>
      <c r="D11" s="12">
        <v>300000</v>
      </c>
      <c r="E11" s="12">
        <v>456262</v>
      </c>
      <c r="F11" s="12"/>
      <c r="G11" s="12"/>
      <c r="H11" s="12">
        <v>236440</v>
      </c>
      <c r="I11" s="12">
        <v>830000</v>
      </c>
      <c r="J11" s="12"/>
      <c r="K11" s="12">
        <v>1236674.76</v>
      </c>
      <c r="L11" s="12"/>
      <c r="M11" s="12">
        <v>528615.52</v>
      </c>
      <c r="N11" s="12">
        <f t="shared" si="1"/>
        <v>33886244.280000001</v>
      </c>
    </row>
    <row r="12" spans="1:14" s="6" customFormat="1" ht="22.5" customHeight="1" x14ac:dyDescent="0.25">
      <c r="A12" s="5" t="s">
        <v>78</v>
      </c>
      <c r="B12" s="9" t="s">
        <v>77</v>
      </c>
      <c r="C12" s="14">
        <f>SUM(C13:C13)</f>
        <v>1172745</v>
      </c>
      <c r="D12" s="14"/>
      <c r="E12" s="14">
        <f t="shared" ref="E12:M12" si="2">SUM(E13:E13)</f>
        <v>0</v>
      </c>
      <c r="F12" s="14">
        <f t="shared" si="2"/>
        <v>0</v>
      </c>
      <c r="G12" s="14">
        <f t="shared" si="2"/>
        <v>0</v>
      </c>
      <c r="H12" s="14">
        <f t="shared" si="2"/>
        <v>116085</v>
      </c>
      <c r="I12" s="14">
        <f t="shared" si="2"/>
        <v>0</v>
      </c>
      <c r="J12" s="14">
        <f t="shared" si="2"/>
        <v>0</v>
      </c>
      <c r="K12" s="14">
        <f t="shared" si="2"/>
        <v>0</v>
      </c>
      <c r="L12" s="14">
        <f t="shared" si="2"/>
        <v>0</v>
      </c>
      <c r="M12" s="14">
        <f t="shared" si="2"/>
        <v>0</v>
      </c>
      <c r="N12" s="14">
        <f>SUBTOTAL(9,N13)</f>
        <v>1288830</v>
      </c>
    </row>
    <row r="13" spans="1:14" ht="28.5" x14ac:dyDescent="0.25">
      <c r="A13" s="3" t="s">
        <v>76</v>
      </c>
      <c r="B13" s="10" t="s">
        <v>75</v>
      </c>
      <c r="C13" s="12">
        <v>1172745</v>
      </c>
      <c r="D13" s="12"/>
      <c r="E13" s="12">
        <v>0</v>
      </c>
      <c r="F13" s="12">
        <v>0</v>
      </c>
      <c r="G13" s="12"/>
      <c r="H13" s="12">
        <v>116085</v>
      </c>
      <c r="I13" s="12"/>
      <c r="J13" s="12"/>
      <c r="K13" s="12"/>
      <c r="L13" s="12"/>
      <c r="M13" s="12"/>
      <c r="N13" s="12">
        <f>SUM(C13:M13)</f>
        <v>1288830</v>
      </c>
    </row>
    <row r="14" spans="1:14" s="6" customFormat="1" ht="36" customHeight="1" x14ac:dyDescent="0.25">
      <c r="A14" s="5" t="s">
        <v>74</v>
      </c>
      <c r="B14" s="9" t="s">
        <v>73</v>
      </c>
      <c r="C14" s="14">
        <f t="shared" ref="C14:M14" si="3">SUM(C15:C16)</f>
        <v>10079680</v>
      </c>
      <c r="D14" s="14">
        <f t="shared" si="3"/>
        <v>0</v>
      </c>
      <c r="E14" s="14">
        <f t="shared" si="3"/>
        <v>0</v>
      </c>
      <c r="F14" s="14">
        <f t="shared" si="3"/>
        <v>0</v>
      </c>
      <c r="G14" s="14">
        <f t="shared" si="3"/>
        <v>0</v>
      </c>
      <c r="H14" s="14">
        <f t="shared" si="3"/>
        <v>0</v>
      </c>
      <c r="I14" s="14">
        <f t="shared" si="3"/>
        <v>-50000</v>
      </c>
      <c r="J14" s="14">
        <f t="shared" si="3"/>
        <v>0</v>
      </c>
      <c r="K14" s="14">
        <f t="shared" si="3"/>
        <v>827683.45</v>
      </c>
      <c r="L14" s="14">
        <f t="shared" si="3"/>
        <v>0</v>
      </c>
      <c r="M14" s="14">
        <f t="shared" si="3"/>
        <v>9421.09</v>
      </c>
      <c r="N14" s="14">
        <f>SUBTOTAL(9,N15:N16)</f>
        <v>10866784.539999999</v>
      </c>
    </row>
    <row r="15" spans="1:14" ht="57" x14ac:dyDescent="0.25">
      <c r="A15" s="18" t="s">
        <v>72</v>
      </c>
      <c r="B15" s="19" t="s">
        <v>71</v>
      </c>
      <c r="C15" s="12">
        <v>3179680</v>
      </c>
      <c r="D15" s="12"/>
      <c r="E15" s="12">
        <v>0</v>
      </c>
      <c r="F15" s="12">
        <v>0</v>
      </c>
      <c r="G15" s="12"/>
      <c r="H15" s="12"/>
      <c r="I15" s="12">
        <v>-50000</v>
      </c>
      <c r="J15" s="12"/>
      <c r="K15" s="12">
        <v>29683.45</v>
      </c>
      <c r="L15" s="12"/>
      <c r="M15" s="12">
        <v>9421.09</v>
      </c>
      <c r="N15" s="12">
        <f>SUM(C15:M15)</f>
        <v>3168784.54</v>
      </c>
    </row>
    <row r="16" spans="1:14" x14ac:dyDescent="0.25">
      <c r="A16" s="18" t="s">
        <v>70</v>
      </c>
      <c r="B16" s="19" t="s">
        <v>69</v>
      </c>
      <c r="C16" s="12">
        <v>6900000</v>
      </c>
      <c r="D16" s="12"/>
      <c r="E16" s="12">
        <v>0</v>
      </c>
      <c r="F16" s="12">
        <v>0</v>
      </c>
      <c r="G16" s="12"/>
      <c r="H16" s="12"/>
      <c r="I16" s="12"/>
      <c r="J16" s="12"/>
      <c r="K16" s="12">
        <v>798000</v>
      </c>
      <c r="L16" s="12"/>
      <c r="M16" s="12"/>
      <c r="N16" s="12">
        <f>SUM(C16:M16)</f>
        <v>7698000</v>
      </c>
    </row>
    <row r="17" spans="1:14" ht="29.25" customHeight="1" x14ac:dyDescent="0.25">
      <c r="A17" s="20" t="s">
        <v>68</v>
      </c>
      <c r="B17" s="21" t="s">
        <v>67</v>
      </c>
      <c r="C17" s="14">
        <f t="shared" ref="C17:M17" si="4">SUM(C18:C22)</f>
        <v>55160463.599999994</v>
      </c>
      <c r="D17" s="14">
        <f t="shared" si="4"/>
        <v>2544694.79</v>
      </c>
      <c r="E17" s="14">
        <f t="shared" si="4"/>
        <v>0</v>
      </c>
      <c r="F17" s="14">
        <f t="shared" si="4"/>
        <v>0</v>
      </c>
      <c r="G17" s="14">
        <f t="shared" si="4"/>
        <v>0</v>
      </c>
      <c r="H17" s="14">
        <f t="shared" si="4"/>
        <v>-962522.60000000009</v>
      </c>
      <c r="I17" s="14">
        <f t="shared" si="4"/>
        <v>0</v>
      </c>
      <c r="J17" s="14">
        <f t="shared" si="4"/>
        <v>0</v>
      </c>
      <c r="K17" s="14">
        <f t="shared" si="4"/>
        <v>164422</v>
      </c>
      <c r="L17" s="14">
        <f t="shared" si="4"/>
        <v>0</v>
      </c>
      <c r="M17" s="14">
        <f t="shared" si="4"/>
        <v>358840</v>
      </c>
      <c r="N17" s="14">
        <f>SUBTOTAL(9,N18:N22)</f>
        <v>57265897.789999992</v>
      </c>
    </row>
    <row r="18" spans="1:14" x14ac:dyDescent="0.25">
      <c r="A18" s="18" t="s">
        <v>66</v>
      </c>
      <c r="B18" s="19" t="s">
        <v>65</v>
      </c>
      <c r="C18" s="12">
        <v>78555.3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>
        <f>SUM(C18:M18)</f>
        <v>78555.3</v>
      </c>
    </row>
    <row r="19" spans="1:14" x14ac:dyDescent="0.25">
      <c r="A19" s="18" t="s">
        <v>64</v>
      </c>
      <c r="B19" s="19" t="s">
        <v>63</v>
      </c>
      <c r="C19" s="12">
        <v>154000</v>
      </c>
      <c r="D19" s="12">
        <v>14000</v>
      </c>
      <c r="E19" s="12"/>
      <c r="F19" s="12"/>
      <c r="G19" s="12"/>
      <c r="H19" s="12"/>
      <c r="I19" s="12"/>
      <c r="J19" s="12"/>
      <c r="K19" s="12"/>
      <c r="L19" s="12"/>
      <c r="M19" s="12">
        <v>-960</v>
      </c>
      <c r="N19" s="12">
        <f>SUM(C19:M19)</f>
        <v>167040</v>
      </c>
    </row>
    <row r="20" spans="1:14" x14ac:dyDescent="0.25">
      <c r="A20" s="18" t="s">
        <v>62</v>
      </c>
      <c r="B20" s="19" t="s">
        <v>61</v>
      </c>
      <c r="C20" s="12">
        <v>2400000</v>
      </c>
      <c r="D20" s="12">
        <v>675000</v>
      </c>
      <c r="E20" s="12"/>
      <c r="F20" s="12"/>
      <c r="G20" s="12"/>
      <c r="H20" s="12">
        <v>750000</v>
      </c>
      <c r="I20" s="12"/>
      <c r="J20" s="12"/>
      <c r="K20" s="12"/>
      <c r="L20" s="12"/>
      <c r="M20" s="12">
        <v>359800</v>
      </c>
      <c r="N20" s="12">
        <f>SUM(C20:M20)</f>
        <v>4184800</v>
      </c>
    </row>
    <row r="21" spans="1:14" ht="28.5" x14ac:dyDescent="0.25">
      <c r="A21" s="18" t="s">
        <v>60</v>
      </c>
      <c r="B21" s="19" t="s">
        <v>59</v>
      </c>
      <c r="C21" s="12">
        <v>52202519.299999997</v>
      </c>
      <c r="D21" s="12">
        <v>1855694.79</v>
      </c>
      <c r="E21" s="12"/>
      <c r="F21" s="12"/>
      <c r="G21" s="12"/>
      <c r="H21" s="12">
        <v>-1712522.6</v>
      </c>
      <c r="I21" s="12"/>
      <c r="J21" s="12"/>
      <c r="K21" s="12">
        <v>164422</v>
      </c>
      <c r="L21" s="12"/>
      <c r="M21" s="12"/>
      <c r="N21" s="12">
        <f>SUM(C21:M21)</f>
        <v>52510113.489999995</v>
      </c>
    </row>
    <row r="22" spans="1:14" ht="28.5" x14ac:dyDescent="0.25">
      <c r="A22" s="18" t="s">
        <v>58</v>
      </c>
      <c r="B22" s="19" t="s">
        <v>57</v>
      </c>
      <c r="C22" s="12">
        <v>325389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>
        <f>SUM(C22:M22)</f>
        <v>325389</v>
      </c>
    </row>
    <row r="23" spans="1:14" ht="23.25" customHeight="1" x14ac:dyDescent="0.25">
      <c r="A23" s="5" t="s">
        <v>56</v>
      </c>
      <c r="B23" s="9" t="s">
        <v>55</v>
      </c>
      <c r="C23" s="14">
        <f>SUM(C24:C27)</f>
        <v>15566280.4</v>
      </c>
      <c r="D23" s="14">
        <f t="shared" ref="D23:L23" si="5">SUM(D24:D26)</f>
        <v>600000</v>
      </c>
      <c r="E23" s="14">
        <f t="shared" si="5"/>
        <v>28000000</v>
      </c>
      <c r="F23" s="14">
        <f t="shared" si="5"/>
        <v>500000</v>
      </c>
      <c r="G23" s="14">
        <f t="shared" si="5"/>
        <v>0</v>
      </c>
      <c r="H23" s="14">
        <f>SUM(H24:H27)</f>
        <v>-30200000</v>
      </c>
      <c r="I23" s="14">
        <f t="shared" si="5"/>
        <v>0</v>
      </c>
      <c r="J23" s="14">
        <f>SUM(J24:J27)</f>
        <v>0</v>
      </c>
      <c r="K23" s="14">
        <f>SUM(K24:K27)</f>
        <v>-1681421.3800000001</v>
      </c>
      <c r="L23" s="14">
        <f t="shared" si="5"/>
        <v>0</v>
      </c>
      <c r="M23" s="14">
        <f>SUM(M24:M27)</f>
        <v>-943052.48</v>
      </c>
      <c r="N23" s="14">
        <f>SUBTOTAL(9,N24:N27)</f>
        <v>11841806.539999997</v>
      </c>
    </row>
    <row r="24" spans="1:14" x14ac:dyDescent="0.25">
      <c r="A24" s="3" t="s">
        <v>54</v>
      </c>
      <c r="B24" s="10" t="s">
        <v>53</v>
      </c>
      <c r="C24" s="12">
        <v>32500</v>
      </c>
      <c r="D24" s="12"/>
      <c r="E24" s="12"/>
      <c r="F24" s="12">
        <v>0</v>
      </c>
      <c r="G24" s="12"/>
      <c r="H24" s="12"/>
      <c r="I24" s="12"/>
      <c r="J24" s="12"/>
      <c r="K24" s="12"/>
      <c r="L24" s="12"/>
      <c r="M24" s="12">
        <v>-2524.04</v>
      </c>
      <c r="N24" s="12">
        <f>SUM(C24:M24)</f>
        <v>29975.96</v>
      </c>
    </row>
    <row r="25" spans="1:14" x14ac:dyDescent="0.25">
      <c r="A25" s="3" t="s">
        <v>52</v>
      </c>
      <c r="B25" s="10" t="s">
        <v>51</v>
      </c>
      <c r="C25" s="12">
        <v>9378680.4000000004</v>
      </c>
      <c r="D25" s="12"/>
      <c r="E25" s="12">
        <v>26600000</v>
      </c>
      <c r="F25" s="12"/>
      <c r="G25" s="12"/>
      <c r="H25" s="12">
        <v>-30000000</v>
      </c>
      <c r="I25" s="12"/>
      <c r="J25" s="12"/>
      <c r="K25" s="12">
        <v>-3582295.16</v>
      </c>
      <c r="L25" s="12"/>
      <c r="M25" s="12">
        <v>-940528.44</v>
      </c>
      <c r="N25" s="12">
        <f>SUM(C25:M25)</f>
        <v>1455856.7999999984</v>
      </c>
    </row>
    <row r="26" spans="1:14" ht="28.5" customHeight="1" x14ac:dyDescent="0.25">
      <c r="A26" s="15" t="s">
        <v>99</v>
      </c>
      <c r="B26" s="10" t="s">
        <v>96</v>
      </c>
      <c r="C26" s="12">
        <v>6155100</v>
      </c>
      <c r="D26" s="12">
        <v>600000</v>
      </c>
      <c r="E26" s="12">
        <v>1400000</v>
      </c>
      <c r="F26" s="12">
        <v>500000</v>
      </c>
      <c r="G26" s="12"/>
      <c r="H26" s="12">
        <v>-200000</v>
      </c>
      <c r="I26" s="12"/>
      <c r="J26" s="12"/>
      <c r="K26" s="12">
        <v>1900873.78</v>
      </c>
      <c r="L26" s="12"/>
      <c r="M26" s="12"/>
      <c r="N26" s="12">
        <f>SUM(C26:M26)</f>
        <v>10355973.779999999</v>
      </c>
    </row>
    <row r="27" spans="1:14" ht="28.5" hidden="1" customHeight="1" x14ac:dyDescent="0.25">
      <c r="A27" s="15" t="s">
        <v>101</v>
      </c>
      <c r="B27" s="16" t="s">
        <v>102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>
        <f>SUM(C27:M27)</f>
        <v>0</v>
      </c>
    </row>
    <row r="28" spans="1:14" ht="23.25" customHeight="1" x14ac:dyDescent="0.25">
      <c r="A28" s="5" t="s">
        <v>50</v>
      </c>
      <c r="B28" s="9" t="s">
        <v>49</v>
      </c>
      <c r="C28" s="14">
        <f t="shared" ref="C28:M28" si="6">SUM(C29:C33)</f>
        <v>275099248.18000001</v>
      </c>
      <c r="D28" s="14">
        <f t="shared" si="6"/>
        <v>2739655.01</v>
      </c>
      <c r="E28" s="14">
        <f t="shared" si="6"/>
        <v>22935652</v>
      </c>
      <c r="F28" s="14">
        <f t="shared" si="6"/>
        <v>0</v>
      </c>
      <c r="G28" s="14">
        <f t="shared" si="6"/>
        <v>4900000</v>
      </c>
      <c r="H28" s="14">
        <f t="shared" si="6"/>
        <v>8369535</v>
      </c>
      <c r="I28" s="14">
        <f t="shared" si="6"/>
        <v>-880000</v>
      </c>
      <c r="J28" s="14">
        <f t="shared" si="6"/>
        <v>14157273.83</v>
      </c>
      <c r="K28" s="14">
        <f t="shared" si="6"/>
        <v>-14979929.57</v>
      </c>
      <c r="L28" s="14">
        <f t="shared" si="6"/>
        <v>19530</v>
      </c>
      <c r="M28" s="14">
        <f t="shared" si="6"/>
        <v>-39691.880000000005</v>
      </c>
      <c r="N28" s="14">
        <f>SUBTOTAL(9,N29:N33)</f>
        <v>312321272.56999993</v>
      </c>
    </row>
    <row r="29" spans="1:14" x14ac:dyDescent="0.25">
      <c r="A29" s="3" t="s">
        <v>48</v>
      </c>
      <c r="B29" s="10" t="s">
        <v>47</v>
      </c>
      <c r="C29" s="12">
        <v>75042089</v>
      </c>
      <c r="D29" s="12">
        <v>365000</v>
      </c>
      <c r="E29" s="12">
        <v>2238847</v>
      </c>
      <c r="F29" s="12"/>
      <c r="G29" s="12"/>
      <c r="H29" s="12">
        <v>-928707.1</v>
      </c>
      <c r="I29" s="12">
        <v>-1000000</v>
      </c>
      <c r="J29" s="12"/>
      <c r="K29" s="12">
        <v>-2804844.75</v>
      </c>
      <c r="L29" s="12"/>
      <c r="M29" s="12">
        <v>-417762.73</v>
      </c>
      <c r="N29" s="12">
        <f>SUM(C29:M29)</f>
        <v>72494621.420000002</v>
      </c>
    </row>
    <row r="30" spans="1:14" x14ac:dyDescent="0.25">
      <c r="A30" s="3" t="s">
        <v>46</v>
      </c>
      <c r="B30" s="10" t="s">
        <v>45</v>
      </c>
      <c r="C30" s="12">
        <v>154583059.18000001</v>
      </c>
      <c r="D30" s="12">
        <v>100808.01</v>
      </c>
      <c r="E30" s="12">
        <v>300000</v>
      </c>
      <c r="F30" s="12"/>
      <c r="G30" s="12">
        <v>5000000</v>
      </c>
      <c r="H30" s="12">
        <v>9398320.0999999996</v>
      </c>
      <c r="I30" s="12">
        <v>-750000</v>
      </c>
      <c r="J30" s="12">
        <v>14157273.83</v>
      </c>
      <c r="K30" s="12">
        <v>-11832889.810000001</v>
      </c>
      <c r="L30" s="12"/>
      <c r="M30" s="12">
        <v>316458.48</v>
      </c>
      <c r="N30" s="12">
        <f>SUM(C30:M30)</f>
        <v>171273029.78999999</v>
      </c>
    </row>
    <row r="31" spans="1:14" ht="30" customHeight="1" x14ac:dyDescent="0.25">
      <c r="A31" s="15" t="s">
        <v>98</v>
      </c>
      <c r="B31" s="10" t="s">
        <v>97</v>
      </c>
      <c r="C31" s="12">
        <v>27396400</v>
      </c>
      <c r="D31" s="12">
        <v>2273847</v>
      </c>
      <c r="E31" s="12">
        <v>20396805</v>
      </c>
      <c r="F31" s="12"/>
      <c r="G31" s="12">
        <v>-100000</v>
      </c>
      <c r="H31" s="12">
        <v>-178426</v>
      </c>
      <c r="I31" s="12">
        <v>480000</v>
      </c>
      <c r="J31" s="12"/>
      <c r="K31" s="12">
        <v>-872110.78</v>
      </c>
      <c r="L31" s="12"/>
      <c r="M31" s="12">
        <v>28192.11</v>
      </c>
      <c r="N31" s="12">
        <f>SUM(C31:M31)</f>
        <v>49424707.329999998</v>
      </c>
    </row>
    <row r="32" spans="1:14" ht="28.5" x14ac:dyDescent="0.25">
      <c r="A32" s="3" t="s">
        <v>44</v>
      </c>
      <c r="B32" s="10" t="s">
        <v>43</v>
      </c>
      <c r="C32" s="12">
        <v>89000</v>
      </c>
      <c r="D32" s="12"/>
      <c r="E32" s="12"/>
      <c r="F32" s="12"/>
      <c r="G32" s="12"/>
      <c r="H32" s="12"/>
      <c r="I32" s="12"/>
      <c r="J32" s="12"/>
      <c r="K32" s="12"/>
      <c r="L32" s="12"/>
      <c r="M32" s="12">
        <v>-34550</v>
      </c>
      <c r="N32" s="12">
        <f>SUM(C32:M32)</f>
        <v>54450</v>
      </c>
    </row>
    <row r="33" spans="1:16" ht="28.5" x14ac:dyDescent="0.25">
      <c r="A33" s="3" t="s">
        <v>42</v>
      </c>
      <c r="B33" s="10" t="s">
        <v>41</v>
      </c>
      <c r="C33" s="12">
        <v>17988700</v>
      </c>
      <c r="D33" s="12"/>
      <c r="E33" s="12"/>
      <c r="F33" s="12"/>
      <c r="G33" s="12"/>
      <c r="H33" s="12">
        <v>78348</v>
      </c>
      <c r="I33" s="12">
        <v>390000</v>
      </c>
      <c r="J33" s="12"/>
      <c r="K33" s="12">
        <v>529915.77</v>
      </c>
      <c r="L33" s="12">
        <v>19530</v>
      </c>
      <c r="M33" s="12">
        <v>67970.259999999995</v>
      </c>
      <c r="N33" s="12">
        <f>SUM(C33:M33)</f>
        <v>19074464.030000001</v>
      </c>
    </row>
    <row r="34" spans="1:16" ht="24.75" customHeight="1" x14ac:dyDescent="0.25">
      <c r="A34" s="5" t="s">
        <v>40</v>
      </c>
      <c r="B34" s="9" t="s">
        <v>39</v>
      </c>
      <c r="C34" s="14">
        <f t="shared" ref="C34:M34" si="7">SUM(C35:C36)</f>
        <v>42928479</v>
      </c>
      <c r="D34" s="14">
        <f t="shared" si="7"/>
        <v>1575672</v>
      </c>
      <c r="E34" s="14">
        <f t="shared" si="7"/>
        <v>63830</v>
      </c>
      <c r="F34" s="14">
        <f t="shared" si="7"/>
        <v>34144</v>
      </c>
      <c r="G34" s="14">
        <f t="shared" si="7"/>
        <v>-60000</v>
      </c>
      <c r="H34" s="14">
        <f t="shared" si="7"/>
        <v>259725</v>
      </c>
      <c r="I34" s="14">
        <f t="shared" si="7"/>
        <v>0</v>
      </c>
      <c r="J34" s="14">
        <f t="shared" si="7"/>
        <v>0</v>
      </c>
      <c r="K34" s="14">
        <f t="shared" si="7"/>
        <v>1023977.42</v>
      </c>
      <c r="L34" s="14">
        <f t="shared" si="7"/>
        <v>0</v>
      </c>
      <c r="M34" s="14">
        <f t="shared" si="7"/>
        <v>-62037.4</v>
      </c>
      <c r="N34" s="14">
        <f>SUBTOTAL(9,N35:N36)</f>
        <v>45763790.020000003</v>
      </c>
    </row>
    <row r="35" spans="1:16" ht="14.25" customHeight="1" x14ac:dyDescent="0.25">
      <c r="A35" s="3" t="s">
        <v>38</v>
      </c>
      <c r="B35" s="10" t="s">
        <v>37</v>
      </c>
      <c r="C35" s="12">
        <v>42928479</v>
      </c>
      <c r="D35" s="12">
        <v>1575672</v>
      </c>
      <c r="E35" s="12">
        <v>63830</v>
      </c>
      <c r="F35" s="12">
        <v>34144</v>
      </c>
      <c r="G35" s="12">
        <v>-60000</v>
      </c>
      <c r="H35" s="12">
        <v>259725</v>
      </c>
      <c r="I35" s="12"/>
      <c r="J35" s="12"/>
      <c r="K35" s="12">
        <v>1023977.42</v>
      </c>
      <c r="L35" s="12"/>
      <c r="M35" s="12">
        <v>-62037.4</v>
      </c>
      <c r="N35" s="12">
        <f>SUM(C35:M35)</f>
        <v>45763790.020000003</v>
      </c>
    </row>
    <row r="36" spans="1:16" ht="15" hidden="1" customHeight="1" x14ac:dyDescent="0.25">
      <c r="A36" s="3" t="s">
        <v>36</v>
      </c>
      <c r="B36" s="10" t="s">
        <v>35</v>
      </c>
      <c r="C36" s="12"/>
      <c r="D36" s="12"/>
      <c r="E36" s="12">
        <v>0</v>
      </c>
      <c r="F36" s="12"/>
      <c r="G36" s="12"/>
      <c r="H36" s="12"/>
      <c r="I36" s="12"/>
      <c r="J36" s="12"/>
      <c r="K36" s="12"/>
      <c r="L36" s="12"/>
      <c r="M36" s="12"/>
      <c r="N36" s="12">
        <f>SUM(C36:M36)</f>
        <v>0</v>
      </c>
    </row>
    <row r="37" spans="1:16" ht="22.5" customHeight="1" x14ac:dyDescent="0.25">
      <c r="A37" s="5" t="s">
        <v>34</v>
      </c>
      <c r="B37" s="9" t="s">
        <v>33</v>
      </c>
      <c r="C37" s="14">
        <f t="shared" ref="C37:M37" si="8">SUM(C38:C42)</f>
        <v>22012892.050000001</v>
      </c>
      <c r="D37" s="14">
        <f t="shared" si="8"/>
        <v>300000</v>
      </c>
      <c r="E37" s="14">
        <f t="shared" si="8"/>
        <v>0</v>
      </c>
      <c r="F37" s="14">
        <f t="shared" si="8"/>
        <v>0</v>
      </c>
      <c r="G37" s="14">
        <f t="shared" si="8"/>
        <v>0</v>
      </c>
      <c r="H37" s="14">
        <f t="shared" si="8"/>
        <v>0</v>
      </c>
      <c r="I37" s="14">
        <f t="shared" si="8"/>
        <v>0</v>
      </c>
      <c r="J37" s="14">
        <f t="shared" si="8"/>
        <v>0</v>
      </c>
      <c r="K37" s="14">
        <f t="shared" si="8"/>
        <v>1003596</v>
      </c>
      <c r="L37" s="14">
        <f t="shared" si="8"/>
        <v>0</v>
      </c>
      <c r="M37" s="14">
        <f t="shared" si="8"/>
        <v>-40342.17</v>
      </c>
      <c r="N37" s="14">
        <f>SUBTOTAL(9,N38:N42)</f>
        <v>23276145.880000003</v>
      </c>
    </row>
    <row r="38" spans="1:16" ht="18" customHeight="1" x14ac:dyDescent="0.25">
      <c r="A38" s="3" t="s">
        <v>32</v>
      </c>
      <c r="B38" s="10" t="s">
        <v>31</v>
      </c>
      <c r="C38" s="12">
        <v>5805000</v>
      </c>
      <c r="D38" s="12">
        <v>300000</v>
      </c>
      <c r="E38" s="12"/>
      <c r="F38" s="12"/>
      <c r="G38" s="12"/>
      <c r="H38" s="12"/>
      <c r="I38" s="12"/>
      <c r="J38" s="12"/>
      <c r="K38" s="12"/>
      <c r="L38" s="12"/>
      <c r="M38" s="12">
        <v>-40342.17</v>
      </c>
      <c r="N38" s="12">
        <f>SUM(C38:M38)</f>
        <v>6064657.8300000001</v>
      </c>
    </row>
    <row r="39" spans="1:16" ht="30.75" hidden="1" customHeight="1" x14ac:dyDescent="0.25">
      <c r="A39" s="3" t="s">
        <v>30</v>
      </c>
      <c r="B39" s="10" t="s">
        <v>29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>
        <f>SUM(C39:M39)</f>
        <v>0</v>
      </c>
    </row>
    <row r="40" spans="1:16" ht="24" customHeight="1" x14ac:dyDescent="0.25">
      <c r="A40" s="3" t="s">
        <v>28</v>
      </c>
      <c r="B40" s="10" t="s">
        <v>27</v>
      </c>
      <c r="C40" s="12">
        <v>116400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>
        <f>SUM(C40:M40)</f>
        <v>116400</v>
      </c>
    </row>
    <row r="41" spans="1:16" ht="17.25" customHeight="1" x14ac:dyDescent="0.25">
      <c r="A41" s="3" t="s">
        <v>26</v>
      </c>
      <c r="B41" s="10" t="s">
        <v>25</v>
      </c>
      <c r="C41" s="12">
        <v>13649306.050000001</v>
      </c>
      <c r="D41" s="12"/>
      <c r="E41" s="12"/>
      <c r="F41" s="12"/>
      <c r="G41" s="12"/>
      <c r="H41" s="12"/>
      <c r="I41" s="12"/>
      <c r="J41" s="12"/>
      <c r="K41" s="12">
        <v>1003596</v>
      </c>
      <c r="L41" s="12"/>
      <c r="M41" s="12"/>
      <c r="N41" s="12">
        <f>SUM(C41:M41)</f>
        <v>14652902.050000001</v>
      </c>
      <c r="P41" s="2"/>
    </row>
    <row r="42" spans="1:16" ht="33" customHeight="1" x14ac:dyDescent="0.25">
      <c r="A42" s="3" t="s">
        <v>24</v>
      </c>
      <c r="B42" s="10" t="s">
        <v>23</v>
      </c>
      <c r="C42" s="12">
        <v>2442186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>
        <f>SUM(C42:M42)</f>
        <v>2442186</v>
      </c>
    </row>
    <row r="43" spans="1:16" ht="24.75" customHeight="1" x14ac:dyDescent="0.25">
      <c r="A43" s="5" t="s">
        <v>22</v>
      </c>
      <c r="B43" s="9" t="s">
        <v>21</v>
      </c>
      <c r="C43" s="14">
        <f t="shared" ref="C43:L43" si="9">SUM(C44:C47)</f>
        <v>13754000</v>
      </c>
      <c r="D43" s="14">
        <f t="shared" si="9"/>
        <v>412600</v>
      </c>
      <c r="E43" s="14">
        <f t="shared" si="9"/>
        <v>0</v>
      </c>
      <c r="F43" s="14">
        <f t="shared" si="9"/>
        <v>0</v>
      </c>
      <c r="G43" s="14">
        <f t="shared" si="9"/>
        <v>0</v>
      </c>
      <c r="H43" s="14">
        <f t="shared" si="9"/>
        <v>0</v>
      </c>
      <c r="I43" s="14">
        <f t="shared" si="9"/>
        <v>-1000000</v>
      </c>
      <c r="J43" s="14">
        <f t="shared" si="9"/>
        <v>0</v>
      </c>
      <c r="K43" s="14">
        <f t="shared" si="9"/>
        <v>109884.73</v>
      </c>
      <c r="L43" s="14">
        <f t="shared" si="9"/>
        <v>0</v>
      </c>
      <c r="M43" s="14">
        <f t="shared" ref="M43" si="10">SUM(M44:M47)</f>
        <v>-175494.8</v>
      </c>
      <c r="N43" s="14">
        <f>SUBTOTAL(9,N44:N47)</f>
        <v>13100989.93</v>
      </c>
    </row>
    <row r="44" spans="1:16" ht="21.75" customHeight="1" x14ac:dyDescent="0.25">
      <c r="A44" s="3" t="s">
        <v>20</v>
      </c>
      <c r="B44" s="10" t="s">
        <v>19</v>
      </c>
      <c r="C44" s="12">
        <v>13754000</v>
      </c>
      <c r="D44" s="12">
        <v>412600</v>
      </c>
      <c r="E44" s="12"/>
      <c r="F44" s="12"/>
      <c r="G44" s="12"/>
      <c r="H44" s="12"/>
      <c r="I44" s="12">
        <v>-1000000</v>
      </c>
      <c r="J44" s="12"/>
      <c r="K44" s="12">
        <v>109884.73</v>
      </c>
      <c r="L44" s="12"/>
      <c r="M44" s="12">
        <v>-175494.8</v>
      </c>
      <c r="N44" s="12">
        <f>SUM(C44:M44)</f>
        <v>13100989.93</v>
      </c>
    </row>
    <row r="45" spans="1:16" hidden="1" x14ac:dyDescent="0.25">
      <c r="A45" s="3" t="s">
        <v>18</v>
      </c>
      <c r="B45" s="10" t="s">
        <v>17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>
        <f>SUM(C45:M45)</f>
        <v>0</v>
      </c>
    </row>
    <row r="46" spans="1:16" hidden="1" x14ac:dyDescent="0.25">
      <c r="A46" s="3" t="s">
        <v>16</v>
      </c>
      <c r="B46" s="10" t="s">
        <v>15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>
        <f>SUM(C46:M46)</f>
        <v>0</v>
      </c>
    </row>
    <row r="47" spans="1:16" ht="28.5" hidden="1" customHeight="1" x14ac:dyDescent="0.25">
      <c r="A47" s="3" t="s">
        <v>14</v>
      </c>
      <c r="B47" s="10" t="s">
        <v>13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>
        <f>SUM(C47:M47)</f>
        <v>0</v>
      </c>
    </row>
    <row r="48" spans="1:16" ht="31.5" customHeight="1" x14ac:dyDescent="0.25">
      <c r="A48" s="5" t="s">
        <v>12</v>
      </c>
      <c r="B48" s="9" t="s">
        <v>11</v>
      </c>
      <c r="C48" s="14">
        <f t="shared" ref="C48:L48" si="11">SUM(C49)</f>
        <v>377611.29</v>
      </c>
      <c r="D48" s="14">
        <f t="shared" si="11"/>
        <v>0</v>
      </c>
      <c r="E48" s="14">
        <f t="shared" si="11"/>
        <v>0</v>
      </c>
      <c r="F48" s="14">
        <f t="shared" si="11"/>
        <v>0</v>
      </c>
      <c r="G48" s="14">
        <f t="shared" si="11"/>
        <v>0</v>
      </c>
      <c r="H48" s="14">
        <f t="shared" si="11"/>
        <v>0</v>
      </c>
      <c r="I48" s="14">
        <f t="shared" si="11"/>
        <v>0</v>
      </c>
      <c r="J48" s="14">
        <f t="shared" si="11"/>
        <v>0</v>
      </c>
      <c r="K48" s="14">
        <f t="shared" si="11"/>
        <v>-24500</v>
      </c>
      <c r="L48" s="14">
        <f t="shared" si="11"/>
        <v>0</v>
      </c>
      <c r="M48" s="14"/>
      <c r="N48" s="14">
        <f>SUBTOTAL(9,N49)</f>
        <v>353111.29</v>
      </c>
    </row>
    <row r="49" spans="1:15" ht="46.5" customHeight="1" x14ac:dyDescent="0.25">
      <c r="A49" s="3" t="s">
        <v>10</v>
      </c>
      <c r="B49" s="10" t="s">
        <v>9</v>
      </c>
      <c r="C49" s="12">
        <v>377611.29</v>
      </c>
      <c r="D49" s="12"/>
      <c r="E49" s="12"/>
      <c r="F49" s="12"/>
      <c r="G49" s="12"/>
      <c r="H49" s="12"/>
      <c r="I49" s="12"/>
      <c r="J49" s="12"/>
      <c r="K49" s="12">
        <v>-24500</v>
      </c>
      <c r="L49" s="12"/>
      <c r="M49" s="12"/>
      <c r="N49" s="12">
        <f>SUM(C49:M49)</f>
        <v>353111.29</v>
      </c>
    </row>
    <row r="50" spans="1:15" ht="54" customHeight="1" x14ac:dyDescent="0.25">
      <c r="A50" s="5" t="s">
        <v>8</v>
      </c>
      <c r="B50" s="9" t="s">
        <v>7</v>
      </c>
      <c r="C50" s="14">
        <f t="shared" ref="C50:L50" si="12">SUM(C51:C53)</f>
        <v>4433000</v>
      </c>
      <c r="D50" s="14">
        <f t="shared" si="12"/>
        <v>0</v>
      </c>
      <c r="E50" s="14">
        <f t="shared" si="12"/>
        <v>200000</v>
      </c>
      <c r="F50" s="14">
        <f t="shared" si="12"/>
        <v>0</v>
      </c>
      <c r="G50" s="14">
        <f t="shared" si="12"/>
        <v>160000</v>
      </c>
      <c r="H50" s="14">
        <f t="shared" si="12"/>
        <v>0</v>
      </c>
      <c r="I50" s="14">
        <f t="shared" si="12"/>
        <v>0</v>
      </c>
      <c r="J50" s="14">
        <f t="shared" si="12"/>
        <v>0</v>
      </c>
      <c r="K50" s="14">
        <f t="shared" si="12"/>
        <v>0</v>
      </c>
      <c r="L50" s="14">
        <f t="shared" si="12"/>
        <v>0</v>
      </c>
      <c r="M50" s="14">
        <f t="shared" ref="M50" si="13">SUM(M51:M53)</f>
        <v>0</v>
      </c>
      <c r="N50" s="14">
        <f>SUBTOTAL(9,N51:N53)</f>
        <v>4793000</v>
      </c>
    </row>
    <row r="51" spans="1:15" ht="60" customHeight="1" x14ac:dyDescent="0.25">
      <c r="A51" s="3" t="s">
        <v>6</v>
      </c>
      <c r="B51" s="10" t="s">
        <v>5</v>
      </c>
      <c r="C51" s="12">
        <v>1433000</v>
      </c>
      <c r="D51" s="12"/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/>
      <c r="K51" s="12"/>
      <c r="L51" s="12"/>
      <c r="M51" s="12"/>
      <c r="N51" s="12">
        <f>SUM(C51:M51)</f>
        <v>1433000</v>
      </c>
    </row>
    <row r="52" spans="1:15" ht="18.75" customHeight="1" x14ac:dyDescent="0.25">
      <c r="A52" s="3" t="s">
        <v>4</v>
      </c>
      <c r="B52" s="10" t="s">
        <v>3</v>
      </c>
      <c r="C52" s="12">
        <v>3000000</v>
      </c>
      <c r="D52" s="12"/>
      <c r="E52" s="12">
        <v>200000</v>
      </c>
      <c r="F52" s="12">
        <v>0</v>
      </c>
      <c r="G52" s="12">
        <v>160000</v>
      </c>
      <c r="H52" s="12"/>
      <c r="I52" s="12"/>
      <c r="J52" s="12"/>
      <c r="K52" s="12"/>
      <c r="L52" s="12"/>
      <c r="M52" s="12"/>
      <c r="N52" s="12">
        <f>SUM(C52:M52)</f>
        <v>3360000</v>
      </c>
    </row>
    <row r="53" spans="1:15" ht="29.25" customHeight="1" x14ac:dyDescent="0.25">
      <c r="A53" s="3" t="s">
        <v>2</v>
      </c>
      <c r="B53" s="10" t="s">
        <v>1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>
        <f>SUM(C53:M53)</f>
        <v>0</v>
      </c>
    </row>
    <row r="54" spans="1:15" ht="29.25" customHeight="1" x14ac:dyDescent="0.25">
      <c r="A54" s="25" t="s">
        <v>0</v>
      </c>
      <c r="B54" s="26"/>
      <c r="C54" s="14">
        <f t="shared" ref="C54:M54" si="14">C3+C12+C14+C17+C23+C28+C34+C37+C43+C48+C50</f>
        <v>505847529.23000002</v>
      </c>
      <c r="D54" s="14">
        <f t="shared" si="14"/>
        <v>8672621.8000000007</v>
      </c>
      <c r="E54" s="14">
        <f t="shared" si="14"/>
        <v>51655744</v>
      </c>
      <c r="F54" s="14">
        <f t="shared" si="14"/>
        <v>534144</v>
      </c>
      <c r="G54" s="14">
        <f t="shared" si="14"/>
        <v>5000000</v>
      </c>
      <c r="H54" s="14">
        <f t="shared" si="14"/>
        <v>-22180680.600000001</v>
      </c>
      <c r="I54" s="14">
        <f t="shared" si="14"/>
        <v>-800000</v>
      </c>
      <c r="J54" s="14">
        <f t="shared" si="14"/>
        <v>14157273.83</v>
      </c>
      <c r="K54" s="14">
        <f t="shared" si="14"/>
        <v>-11380176.16</v>
      </c>
      <c r="L54" s="14">
        <f t="shared" si="14"/>
        <v>694449</v>
      </c>
      <c r="M54" s="14">
        <f t="shared" si="14"/>
        <v>0</v>
      </c>
      <c r="N54" s="14">
        <f>SUBTOTAL(9,N3:N53)</f>
        <v>552200905.0999999</v>
      </c>
      <c r="O54" s="2"/>
    </row>
    <row r="59" spans="1:15" x14ac:dyDescent="0.25">
      <c r="F59" s="1" t="s">
        <v>104</v>
      </c>
      <c r="O59" s="1" t="s">
        <v>103</v>
      </c>
    </row>
  </sheetData>
  <mergeCells count="2">
    <mergeCell ref="A1:N1"/>
    <mergeCell ref="A54:B54"/>
  </mergeCells>
  <pageMargins left="0.19685039370078741" right="0" top="0" bottom="0" header="0" footer="0"/>
  <pageSetup paperSize="9" scale="60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2020-03-26T07:22:55Z</cp:lastPrinted>
  <dcterms:created xsi:type="dcterms:W3CDTF">2017-05-22T06:23:45Z</dcterms:created>
  <dcterms:modified xsi:type="dcterms:W3CDTF">2021-04-09T05:42:23Z</dcterms:modified>
</cp:coreProperties>
</file>