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Лист1!$A$1:$K$110</definedName>
  </definedNames>
  <calcPr calcId="124519"/>
</workbook>
</file>

<file path=xl/calcChain.xml><?xml version="1.0" encoding="utf-8"?>
<calcChain xmlns="http://schemas.openxmlformats.org/spreadsheetml/2006/main">
  <c r="J110" i="1"/>
  <c r="J108"/>
  <c r="G108"/>
  <c r="H108"/>
  <c r="I108"/>
  <c r="F108"/>
  <c r="F107"/>
  <c r="J105"/>
  <c r="I105"/>
  <c r="H105"/>
  <c r="G105"/>
  <c r="E105"/>
  <c r="E104"/>
  <c r="E103"/>
  <c r="E102"/>
  <c r="E101"/>
  <c r="J47" l="1"/>
  <c r="J42"/>
  <c r="J12"/>
  <c r="J32"/>
  <c r="J107"/>
  <c r="J106"/>
  <c r="J34" l="1"/>
  <c r="J109"/>
  <c r="J100"/>
  <c r="F106"/>
  <c r="G106"/>
  <c r="H106"/>
  <c r="I106"/>
  <c r="F110"/>
  <c r="G107"/>
  <c r="H107"/>
  <c r="H110" s="1"/>
  <c r="I107"/>
  <c r="F109"/>
  <c r="G109"/>
  <c r="H109"/>
  <c r="I109"/>
  <c r="E109" l="1"/>
  <c r="E106"/>
  <c r="E107"/>
  <c r="G110"/>
  <c r="J14"/>
  <c r="J80"/>
  <c r="J74"/>
  <c r="J44"/>
  <c r="J39"/>
  <c r="J19"/>
  <c r="J24" l="1"/>
  <c r="I12"/>
  <c r="E108" l="1"/>
  <c r="I110"/>
  <c r="E110" s="1"/>
  <c r="I14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<sst xmlns="http://schemas.openxmlformats.org/spreadsheetml/2006/main" count="164" uniqueCount="58">
  <si>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</si>
  <si>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</si>
  <si>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</si>
  <si>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</si>
  <si>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</si>
  <si>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</si>
  <si>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</si>
  <si>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</si>
  <si>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</si>
  <si>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</si>
  <si>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</si>
  <si>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</si>
  <si>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</si>
  <si>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</si>
  <si>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</si>
  <si>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</si>
  <si>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</si>
  <si>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</si>
  <si>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</si>
  <si>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</si>
  <si>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</si>
  <si>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</si>
  <si>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</si>
  <si>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</si>
  <si>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</si>
  <si>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</si>
  <si>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</si>
  <si>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</si>
  <si>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</si>
  <si>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</si>
  <si>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</si>
  <si>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</si>
  <si>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</si>
  <si>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</si>
  <si>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</si>
  <si>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</si>
  <si>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</si>
  <si>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</si>
  <si>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</si>
  <si>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</si>
  <si>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</si>
  <si>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</si>
  <si>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</si>
  <si>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</si>
  <si>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</si>
  <si>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</si>
  <si>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</si>
  <si>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</si>
  <si>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</si>
  <si>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</si>
  <si>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</si>
  <si>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</si>
  <si>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</si>
  <si>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</si>
  <si>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</si>
  <si>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________г. № ___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</si>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</sst>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9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/>
    <xf numFmtId="4" fontId="20" fillId="0" borderId="0" xfId="0" applyNumberFormat="1" applyFont="1" applyFill="1"/>
    <xf numFmtId="0" fontId="20" fillId="0" borderId="0" xfId="0" applyFont="1" applyFill="1"/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view="pageBreakPreview" zoomScaleSheetLayoutView="100" workbookViewId="0">
      <selection activeCell="J47" sqref="J47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42578125" bestFit="1" customWidth="1"/>
    <col min="5" max="5" width="10" style="6" bestFit="1" customWidth="1"/>
    <col min="6" max="6" width="9.28515625" style="6" bestFit="1" customWidth="1"/>
    <col min="7" max="7" width="9.140625" style="6" bestFit="1" customWidth="1"/>
    <col min="8" max="8" width="9.140625" style="23" bestFit="1" customWidth="1"/>
    <col min="9" max="9" width="11" style="31" customWidth="1"/>
    <col min="10" max="10" width="10.5703125" style="40" bestFit="1" customWidth="1"/>
    <col min="11" max="11" width="23.85546875" customWidth="1"/>
    <col min="15" max="15" width="13" bestFit="1" customWidth="1"/>
  </cols>
  <sheetData>
    <row r="1" spans="1:15" ht="47.25" customHeight="1">
      <c r="G1" s="45" t="s">
        <v>55</v>
      </c>
      <c r="H1" s="45"/>
      <c r="I1" s="45"/>
      <c r="J1" s="45"/>
      <c r="K1" s="45"/>
      <c r="L1" s="2"/>
    </row>
    <row r="2" spans="1:15">
      <c r="G2" s="48" t="s">
        <v>38</v>
      </c>
      <c r="H2" s="48"/>
      <c r="I2" s="48"/>
      <c r="J2" s="48"/>
      <c r="K2" s="48"/>
      <c r="L2" s="48"/>
    </row>
    <row r="3" spans="1:15" ht="24.75" customHeight="1">
      <c r="G3" s="46" t="s">
        <v>52</v>
      </c>
      <c r="H3" s="46"/>
      <c r="I3" s="46"/>
      <c r="J3" s="46"/>
      <c r="K3" s="46"/>
      <c r="L3" s="2"/>
    </row>
    <row r="4" spans="1:15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>
      <c r="A5" s="52" t="s">
        <v>10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5" ht="32.25" customHeight="1">
      <c r="A6" s="53" t="s">
        <v>53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>
      <c r="A7" s="55" t="s">
        <v>0</v>
      </c>
      <c r="B7" s="55" t="s">
        <v>16</v>
      </c>
      <c r="C7" s="55" t="s">
        <v>1</v>
      </c>
      <c r="D7" s="55" t="s">
        <v>2</v>
      </c>
      <c r="E7" s="49" t="s">
        <v>3</v>
      </c>
      <c r="F7" s="50"/>
      <c r="G7" s="50"/>
      <c r="H7" s="50"/>
      <c r="I7" s="50"/>
      <c r="J7" s="51"/>
      <c r="K7" s="55" t="s">
        <v>17</v>
      </c>
    </row>
    <row r="8" spans="1:15" ht="33.75" customHeight="1">
      <c r="A8" s="55"/>
      <c r="B8" s="55"/>
      <c r="C8" s="55"/>
      <c r="D8" s="55"/>
      <c r="E8" s="5" t="s">
        <v>4</v>
      </c>
      <c r="F8" s="5" t="s">
        <v>12</v>
      </c>
      <c r="G8" s="5" t="s">
        <v>13</v>
      </c>
      <c r="H8" s="18" t="s">
        <v>14</v>
      </c>
      <c r="I8" s="24" t="s">
        <v>30</v>
      </c>
      <c r="J8" s="35" t="s">
        <v>39</v>
      </c>
      <c r="K8" s="55"/>
      <c r="O8" s="17">
        <f>J12+J17+J22+J27+J32+J37+J42+J47+J71+J78+J83+J90</f>
        <v>57931400.75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36">
        <v>8</v>
      </c>
      <c r="K9" s="3">
        <v>9</v>
      </c>
    </row>
    <row r="10" spans="1:15" ht="16.5" customHeight="1">
      <c r="A10" s="56">
        <v>1</v>
      </c>
      <c r="B10" s="47" t="s">
        <v>18</v>
      </c>
      <c r="C10" s="47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9"/>
      <c r="K10" s="42" t="s">
        <v>25</v>
      </c>
    </row>
    <row r="11" spans="1:15">
      <c r="A11" s="57"/>
      <c r="B11" s="47"/>
      <c r="C11" s="47"/>
      <c r="D11" s="9" t="s">
        <v>29</v>
      </c>
      <c r="E11" s="8">
        <f>SUM(F11:J11)</f>
        <v>0</v>
      </c>
      <c r="F11" s="8"/>
      <c r="G11" s="8"/>
      <c r="H11" s="20"/>
      <c r="I11" s="26"/>
      <c r="J11" s="29"/>
      <c r="K11" s="43"/>
    </row>
    <row r="12" spans="1:15">
      <c r="A12" s="57"/>
      <c r="B12" s="47"/>
      <c r="C12" s="47"/>
      <c r="D12" s="9" t="s">
        <v>7</v>
      </c>
      <c r="E12" s="8">
        <f>SUM(F12:J12)</f>
        <v>2289088.6700000004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9">
        <f>665070.14+200+40000-77820</f>
        <v>627450.14</v>
      </c>
      <c r="K12" s="43"/>
    </row>
    <row r="13" spans="1:15">
      <c r="A13" s="57"/>
      <c r="B13" s="47"/>
      <c r="C13" s="47"/>
      <c r="D13" s="9" t="s">
        <v>11</v>
      </c>
      <c r="E13" s="8"/>
      <c r="F13" s="8"/>
      <c r="G13" s="16"/>
      <c r="H13" s="20"/>
      <c r="I13" s="26"/>
      <c r="J13" s="29"/>
      <c r="K13" s="43"/>
    </row>
    <row r="14" spans="1:15" ht="54" customHeight="1">
      <c r="A14" s="58"/>
      <c r="B14" s="47"/>
      <c r="C14" s="47"/>
      <c r="D14" s="9" t="s">
        <v>8</v>
      </c>
      <c r="E14" s="8">
        <f t="shared" ref="E14:E23" si="0">SUM(F14:J14)</f>
        <v>2289088.6700000004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9">
        <f>SUM(J10:J12)</f>
        <v>627450.14</v>
      </c>
      <c r="K14" s="44"/>
      <c r="O14" s="17">
        <f>I14+I17+I22+I27+I32+I37+I42+I47+I71+I78+I80+I85+I95</f>
        <v>53845170.490000002</v>
      </c>
    </row>
    <row r="15" spans="1:15" ht="22.5" customHeight="1">
      <c r="A15" s="47">
        <v>2</v>
      </c>
      <c r="B15" s="47" t="s">
        <v>47</v>
      </c>
      <c r="C15" s="41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9"/>
      <c r="K15" s="47"/>
    </row>
    <row r="16" spans="1:15">
      <c r="A16" s="47"/>
      <c r="B16" s="47"/>
      <c r="C16" s="41"/>
      <c r="D16" s="10" t="s">
        <v>29</v>
      </c>
      <c r="E16" s="8">
        <f t="shared" si="0"/>
        <v>0</v>
      </c>
      <c r="F16" s="8"/>
      <c r="G16" s="15"/>
      <c r="H16" s="20"/>
      <c r="I16" s="26"/>
      <c r="J16" s="29"/>
      <c r="K16" s="47"/>
    </row>
    <row r="17" spans="1:11">
      <c r="A17" s="47"/>
      <c r="B17" s="47"/>
      <c r="C17" s="41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9">
        <v>325646.40000000002</v>
      </c>
      <c r="K17" s="47"/>
    </row>
    <row r="18" spans="1:11">
      <c r="A18" s="47"/>
      <c r="B18" s="47"/>
      <c r="C18" s="41"/>
      <c r="D18" s="10" t="s">
        <v>11</v>
      </c>
      <c r="E18" s="8">
        <f t="shared" si="0"/>
        <v>0</v>
      </c>
      <c r="F18" s="8"/>
      <c r="G18" s="16"/>
      <c r="H18" s="20"/>
      <c r="I18" s="26"/>
      <c r="J18" s="29"/>
      <c r="K18" s="47"/>
    </row>
    <row r="19" spans="1:11" ht="78.75" customHeight="1">
      <c r="A19" s="47"/>
      <c r="B19" s="47"/>
      <c r="C19" s="41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9">
        <f>SUM(J15:J17)</f>
        <v>325646.40000000002</v>
      </c>
      <c r="K19" s="47"/>
    </row>
    <row r="20" spans="1:11">
      <c r="A20" s="56">
        <v>3</v>
      </c>
      <c r="B20" s="47" t="s">
        <v>20</v>
      </c>
      <c r="C20" s="41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9"/>
      <c r="K20" s="42" t="s">
        <v>51</v>
      </c>
    </row>
    <row r="21" spans="1:11">
      <c r="A21" s="57"/>
      <c r="B21" s="47"/>
      <c r="C21" s="41"/>
      <c r="D21" s="10" t="s">
        <v>29</v>
      </c>
      <c r="E21" s="8">
        <f t="shared" si="0"/>
        <v>0</v>
      </c>
      <c r="F21" s="8"/>
      <c r="G21" s="15"/>
      <c r="H21" s="20"/>
      <c r="I21" s="26"/>
      <c r="J21" s="29"/>
      <c r="K21" s="43"/>
    </row>
    <row r="22" spans="1:11">
      <c r="A22" s="57"/>
      <c r="B22" s="47"/>
      <c r="C22" s="41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9">
        <v>0</v>
      </c>
      <c r="K22" s="43"/>
    </row>
    <row r="23" spans="1:11">
      <c r="A23" s="57"/>
      <c r="B23" s="47"/>
      <c r="C23" s="41"/>
      <c r="D23" s="10" t="s">
        <v>11</v>
      </c>
      <c r="E23" s="8">
        <f t="shared" si="0"/>
        <v>0</v>
      </c>
      <c r="F23" s="8"/>
      <c r="G23" s="16"/>
      <c r="H23" s="20"/>
      <c r="I23" s="26"/>
      <c r="J23" s="29"/>
      <c r="K23" s="43"/>
    </row>
    <row r="24" spans="1:11" ht="409.5" customHeight="1">
      <c r="A24" s="58"/>
      <c r="B24" s="47"/>
      <c r="C24" s="41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9">
        <f>SUM(J20:J23)</f>
        <v>0</v>
      </c>
      <c r="K24" s="44"/>
    </row>
    <row r="25" spans="1:11">
      <c r="A25" s="59">
        <v>4</v>
      </c>
      <c r="B25" s="62" t="s">
        <v>40</v>
      </c>
      <c r="C25" s="66" t="s">
        <v>24</v>
      </c>
      <c r="D25" s="32" t="s">
        <v>5</v>
      </c>
      <c r="E25" s="26">
        <f t="shared" ref="E25:E26" si="7">SUM(F25:J25)</f>
        <v>0</v>
      </c>
      <c r="F25" s="26"/>
      <c r="G25" s="33"/>
      <c r="H25" s="26"/>
      <c r="I25" s="26"/>
      <c r="J25" s="29"/>
      <c r="K25" s="42" t="s">
        <v>50</v>
      </c>
    </row>
    <row r="26" spans="1:11">
      <c r="A26" s="60"/>
      <c r="B26" s="62"/>
      <c r="C26" s="66"/>
      <c r="D26" s="32" t="s">
        <v>29</v>
      </c>
      <c r="E26" s="26">
        <f t="shared" si="7"/>
        <v>0</v>
      </c>
      <c r="F26" s="26"/>
      <c r="G26" s="33"/>
      <c r="H26" s="26"/>
      <c r="I26" s="26"/>
      <c r="J26" s="29"/>
      <c r="K26" s="43"/>
    </row>
    <row r="27" spans="1:11">
      <c r="A27" s="60"/>
      <c r="B27" s="62"/>
      <c r="C27" s="66"/>
      <c r="D27" s="32" t="s">
        <v>7</v>
      </c>
      <c r="E27" s="26">
        <f>SUM(F27:J27)</f>
        <v>454048</v>
      </c>
      <c r="F27" s="26"/>
      <c r="G27" s="29">
        <v>348148</v>
      </c>
      <c r="H27" s="26">
        <v>105900</v>
      </c>
      <c r="I27" s="26">
        <v>0</v>
      </c>
      <c r="J27" s="29">
        <v>0</v>
      </c>
      <c r="K27" s="43"/>
    </row>
    <row r="28" spans="1:11">
      <c r="A28" s="60"/>
      <c r="B28" s="62"/>
      <c r="C28" s="66"/>
      <c r="D28" s="32" t="s">
        <v>11</v>
      </c>
      <c r="E28" s="26">
        <f t="shared" ref="E28" si="8">SUM(F28:J28)</f>
        <v>0</v>
      </c>
      <c r="F28" s="26"/>
      <c r="G28" s="29"/>
      <c r="H28" s="26"/>
      <c r="I28" s="26"/>
      <c r="J28" s="29"/>
      <c r="K28" s="43"/>
    </row>
    <row r="29" spans="1:11" ht="102" customHeight="1">
      <c r="A29" s="61"/>
      <c r="B29" s="62"/>
      <c r="C29" s="66"/>
      <c r="D29" s="32" t="s">
        <v>8</v>
      </c>
      <c r="E29" s="26">
        <f>SUM(E25:E28)</f>
        <v>454048</v>
      </c>
      <c r="F29" s="26">
        <f t="shared" ref="F29:J29" si="9">SUM(F25:F28)</f>
        <v>0</v>
      </c>
      <c r="G29" s="29">
        <f t="shared" si="9"/>
        <v>348148</v>
      </c>
      <c r="H29" s="26">
        <f t="shared" si="9"/>
        <v>105900</v>
      </c>
      <c r="I29" s="26">
        <f t="shared" si="9"/>
        <v>0</v>
      </c>
      <c r="J29" s="29">
        <f t="shared" si="9"/>
        <v>0</v>
      </c>
      <c r="K29" s="44"/>
    </row>
    <row r="30" spans="1:11" ht="33.75" customHeight="1">
      <c r="A30" s="47">
        <v>5</v>
      </c>
      <c r="B30" s="47" t="s">
        <v>46</v>
      </c>
      <c r="C30" s="41" t="s">
        <v>56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9"/>
      <c r="K30" s="56"/>
    </row>
    <row r="31" spans="1:11">
      <c r="A31" s="47"/>
      <c r="B31" s="47"/>
      <c r="C31" s="41"/>
      <c r="D31" s="10" t="s">
        <v>29</v>
      </c>
      <c r="E31" s="8">
        <f t="shared" si="10"/>
        <v>0</v>
      </c>
      <c r="F31" s="8"/>
      <c r="G31" s="15"/>
      <c r="H31" s="20"/>
      <c r="I31" s="26"/>
      <c r="J31" s="29"/>
      <c r="K31" s="57"/>
    </row>
    <row r="32" spans="1:11">
      <c r="A32" s="47"/>
      <c r="B32" s="47"/>
      <c r="C32" s="41"/>
      <c r="D32" s="10" t="s">
        <v>7</v>
      </c>
      <c r="E32" s="8">
        <f t="shared" si="10"/>
        <v>4879389.17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9">
        <f>1602499.47-180000+44168.29</f>
        <v>1466667.76</v>
      </c>
      <c r="K32" s="57"/>
    </row>
    <row r="33" spans="1:11">
      <c r="A33" s="47"/>
      <c r="B33" s="47"/>
      <c r="C33" s="41"/>
      <c r="D33" s="10" t="s">
        <v>11</v>
      </c>
      <c r="E33" s="8">
        <f t="shared" si="10"/>
        <v>0</v>
      </c>
      <c r="F33" s="8"/>
      <c r="G33" s="16"/>
      <c r="H33" s="20"/>
      <c r="I33" s="26"/>
      <c r="J33" s="29"/>
      <c r="K33" s="57"/>
    </row>
    <row r="34" spans="1:11" ht="27" customHeight="1">
      <c r="A34" s="47"/>
      <c r="B34" s="47"/>
      <c r="C34" s="41"/>
      <c r="D34" s="10" t="s">
        <v>8</v>
      </c>
      <c r="E34" s="8">
        <f t="shared" si="10"/>
        <v>4879389.17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9">
        <f>SUM(J30:J32)</f>
        <v>1466667.76</v>
      </c>
      <c r="K34" s="58"/>
    </row>
    <row r="35" spans="1:11" ht="33.75" customHeight="1">
      <c r="A35" s="47">
        <v>6</v>
      </c>
      <c r="B35" s="47" t="s">
        <v>45</v>
      </c>
      <c r="C35" s="41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9"/>
      <c r="K35" s="42" t="s">
        <v>49</v>
      </c>
    </row>
    <row r="36" spans="1:11">
      <c r="A36" s="47"/>
      <c r="B36" s="47"/>
      <c r="C36" s="41"/>
      <c r="D36" s="10" t="s">
        <v>29</v>
      </c>
      <c r="E36" s="8">
        <f t="shared" si="13"/>
        <v>0</v>
      </c>
      <c r="F36" s="8"/>
      <c r="G36" s="16"/>
      <c r="H36" s="20"/>
      <c r="I36" s="26"/>
      <c r="J36" s="29"/>
      <c r="K36" s="43"/>
    </row>
    <row r="37" spans="1:11">
      <c r="A37" s="47"/>
      <c r="B37" s="47"/>
      <c r="C37" s="41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9">
        <v>500000</v>
      </c>
      <c r="K37" s="43"/>
    </row>
    <row r="38" spans="1:11">
      <c r="A38" s="47"/>
      <c r="B38" s="47"/>
      <c r="C38" s="41"/>
      <c r="D38" s="10" t="s">
        <v>11</v>
      </c>
      <c r="E38" s="8">
        <f t="shared" si="13"/>
        <v>0</v>
      </c>
      <c r="F38" s="8"/>
      <c r="G38" s="16"/>
      <c r="H38" s="20"/>
      <c r="I38" s="26"/>
      <c r="J38" s="29"/>
      <c r="K38" s="43"/>
    </row>
    <row r="39" spans="1:11" ht="91.5" customHeight="1">
      <c r="A39" s="47"/>
      <c r="B39" s="47"/>
      <c r="C39" s="41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9">
        <f>SUM(J35:J37)</f>
        <v>500000</v>
      </c>
      <c r="K39" s="44"/>
    </row>
    <row r="40" spans="1:11" ht="33.75" customHeight="1">
      <c r="A40" s="67">
        <v>7</v>
      </c>
      <c r="B40" s="47" t="s">
        <v>21</v>
      </c>
      <c r="C40" s="41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9"/>
      <c r="K40" s="42" t="s">
        <v>26</v>
      </c>
    </row>
    <row r="41" spans="1:11">
      <c r="A41" s="68"/>
      <c r="B41" s="47"/>
      <c r="C41" s="41"/>
      <c r="D41" s="9" t="s">
        <v>29</v>
      </c>
      <c r="E41" s="8">
        <f t="shared" si="13"/>
        <v>0</v>
      </c>
      <c r="F41" s="8"/>
      <c r="G41" s="15"/>
      <c r="H41" s="20"/>
      <c r="I41" s="26"/>
      <c r="J41" s="29"/>
      <c r="K41" s="43"/>
    </row>
    <row r="42" spans="1:11">
      <c r="A42" s="68"/>
      <c r="B42" s="47"/>
      <c r="C42" s="41"/>
      <c r="D42" s="9" t="s">
        <v>7</v>
      </c>
      <c r="E42" s="8">
        <f t="shared" si="13"/>
        <v>96802478.090000004</v>
      </c>
      <c r="F42" s="8">
        <v>21435947.16</v>
      </c>
      <c r="G42" s="16">
        <v>21885707.670000002</v>
      </c>
      <c r="H42" s="20">
        <v>15185124.99</v>
      </c>
      <c r="I42" s="26">
        <v>22544955.620000001</v>
      </c>
      <c r="J42" s="29">
        <f>16805742.65-1055000</f>
        <v>15750742.649999999</v>
      </c>
      <c r="K42" s="43"/>
    </row>
    <row r="43" spans="1:11">
      <c r="A43" s="68"/>
      <c r="B43" s="47"/>
      <c r="C43" s="41"/>
      <c r="D43" s="9" t="s">
        <v>11</v>
      </c>
      <c r="E43" s="8">
        <f t="shared" si="13"/>
        <v>0</v>
      </c>
      <c r="F43" s="8"/>
      <c r="G43" s="16"/>
      <c r="H43" s="20"/>
      <c r="I43" s="26"/>
      <c r="J43" s="29"/>
      <c r="K43" s="43"/>
    </row>
    <row r="44" spans="1:11" ht="41.25" customHeight="1">
      <c r="A44" s="69"/>
      <c r="B44" s="47"/>
      <c r="C44" s="41"/>
      <c r="D44" s="9" t="s">
        <v>8</v>
      </c>
      <c r="E44" s="8">
        <f t="shared" si="13"/>
        <v>96802478.090000004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9">
        <f>SUM(J40:J42)</f>
        <v>15750742.649999999</v>
      </c>
      <c r="K44" s="44"/>
    </row>
    <row r="45" spans="1:11" ht="33.75" customHeight="1">
      <c r="A45" s="47">
        <v>8</v>
      </c>
      <c r="B45" s="47" t="s">
        <v>23</v>
      </c>
      <c r="C45" s="41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9"/>
      <c r="K45" s="42" t="s">
        <v>35</v>
      </c>
    </row>
    <row r="46" spans="1:11">
      <c r="A46" s="47"/>
      <c r="B46" s="47"/>
      <c r="C46" s="41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6"/>
      <c r="J46" s="29"/>
      <c r="K46" s="43"/>
    </row>
    <row r="47" spans="1:11">
      <c r="A47" s="47"/>
      <c r="B47" s="47"/>
      <c r="C47" s="41"/>
      <c r="D47" s="9" t="s">
        <v>7</v>
      </c>
      <c r="E47" s="8">
        <f t="shared" si="13"/>
        <v>113125457.84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9">
        <f>28817694.06+603000-90000-150000+1150000+259600</f>
        <v>30590294.059999999</v>
      </c>
      <c r="K47" s="43"/>
    </row>
    <row r="48" spans="1:11" ht="31.5" customHeight="1">
      <c r="A48" s="47"/>
      <c r="B48" s="47"/>
      <c r="C48" s="41"/>
      <c r="D48" s="9" t="s">
        <v>11</v>
      </c>
      <c r="E48" s="8"/>
      <c r="F48" s="8"/>
      <c r="G48" s="16"/>
      <c r="H48" s="20"/>
      <c r="I48" s="26"/>
      <c r="J48" s="29"/>
      <c r="K48" s="43"/>
    </row>
    <row r="49" spans="1:11" ht="28.5" hidden="1" customHeight="1">
      <c r="A49" s="47"/>
      <c r="B49" s="47"/>
      <c r="C49" s="41"/>
      <c r="D49" s="9" t="s">
        <v>8</v>
      </c>
      <c r="E49" s="8">
        <f>SUM(F49:J49)</f>
        <v>131552668.98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9">
        <f t="shared" si="18"/>
        <v>30590294.059999999</v>
      </c>
      <c r="K49" s="44"/>
    </row>
    <row r="50" spans="1:11" ht="33.75" hidden="1" customHeight="1">
      <c r="A50" s="56">
        <v>7</v>
      </c>
      <c r="B50" s="47"/>
      <c r="C50" s="56"/>
      <c r="D50" s="9" t="s">
        <v>5</v>
      </c>
      <c r="E50" s="8">
        <f>F50+G50+J50</f>
        <v>0</v>
      </c>
      <c r="F50" s="8"/>
      <c r="G50" s="16"/>
      <c r="H50" s="20"/>
      <c r="I50" s="26"/>
      <c r="J50" s="29"/>
      <c r="K50" s="63"/>
    </row>
    <row r="51" spans="1:11" ht="45" hidden="1" customHeight="1">
      <c r="A51" s="57"/>
      <c r="B51" s="47"/>
      <c r="C51" s="57"/>
      <c r="D51" s="9" t="s">
        <v>6</v>
      </c>
      <c r="E51" s="8">
        <f t="shared" ref="E51:E109" si="20">SUM(F51:J51)</f>
        <v>0</v>
      </c>
      <c r="F51" s="8"/>
      <c r="G51" s="16"/>
      <c r="H51" s="20"/>
      <c r="I51" s="26"/>
      <c r="J51" s="29"/>
      <c r="K51" s="64"/>
    </row>
    <row r="52" spans="1:11" ht="6.75" hidden="1" customHeight="1">
      <c r="A52" s="57"/>
      <c r="B52" s="47"/>
      <c r="C52" s="57"/>
      <c r="D52" s="9" t="s">
        <v>7</v>
      </c>
      <c r="E52" s="8">
        <f t="shared" si="20"/>
        <v>0</v>
      </c>
      <c r="F52" s="8"/>
      <c r="G52" s="16"/>
      <c r="H52" s="20"/>
      <c r="I52" s="26"/>
      <c r="J52" s="29"/>
      <c r="K52" s="64"/>
    </row>
    <row r="53" spans="1:11" ht="22.5" hidden="1" customHeight="1">
      <c r="A53" s="57"/>
      <c r="B53" s="47"/>
      <c r="C53" s="57"/>
      <c r="D53" s="9" t="s">
        <v>11</v>
      </c>
      <c r="E53" s="8">
        <f t="shared" si="20"/>
        <v>0</v>
      </c>
      <c r="F53" s="8"/>
      <c r="G53" s="16"/>
      <c r="H53" s="20"/>
      <c r="I53" s="26"/>
      <c r="J53" s="29"/>
      <c r="K53" s="64"/>
    </row>
    <row r="54" spans="1:11" ht="15" hidden="1" customHeight="1">
      <c r="A54" s="58"/>
      <c r="B54" s="47"/>
      <c r="C54" s="58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9">
        <f t="shared" si="21"/>
        <v>0</v>
      </c>
      <c r="K54" s="65"/>
    </row>
    <row r="55" spans="1:11" ht="33.75" hidden="1" customHeight="1">
      <c r="A55" s="56">
        <v>8</v>
      </c>
      <c r="B55" s="47"/>
      <c r="C55" s="56"/>
      <c r="D55" s="9" t="s">
        <v>5</v>
      </c>
      <c r="E55" s="8">
        <f t="shared" si="20"/>
        <v>0</v>
      </c>
      <c r="F55" s="8"/>
      <c r="G55" s="16"/>
      <c r="H55" s="20"/>
      <c r="I55" s="26"/>
      <c r="J55" s="29"/>
      <c r="K55" s="63"/>
    </row>
    <row r="56" spans="1:11" ht="45" hidden="1" customHeight="1">
      <c r="A56" s="57"/>
      <c r="B56" s="47"/>
      <c r="C56" s="57"/>
      <c r="D56" s="9" t="s">
        <v>6</v>
      </c>
      <c r="E56" s="8">
        <f t="shared" si="20"/>
        <v>0</v>
      </c>
      <c r="F56" s="8"/>
      <c r="G56" s="16"/>
      <c r="H56" s="20"/>
      <c r="I56" s="26"/>
      <c r="J56" s="29"/>
      <c r="K56" s="64"/>
    </row>
    <row r="57" spans="1:11" ht="33.75" hidden="1" customHeight="1">
      <c r="A57" s="57"/>
      <c r="B57" s="47"/>
      <c r="C57" s="57"/>
      <c r="D57" s="9" t="s">
        <v>7</v>
      </c>
      <c r="E57" s="8">
        <f t="shared" si="20"/>
        <v>0</v>
      </c>
      <c r="F57" s="8"/>
      <c r="G57" s="16"/>
      <c r="H57" s="20"/>
      <c r="I57" s="26"/>
      <c r="J57" s="29"/>
      <c r="K57" s="64"/>
    </row>
    <row r="58" spans="1:11" ht="22.5" hidden="1" customHeight="1">
      <c r="A58" s="57"/>
      <c r="B58" s="47"/>
      <c r="C58" s="57"/>
      <c r="D58" s="9" t="s">
        <v>11</v>
      </c>
      <c r="E58" s="8">
        <f t="shared" si="20"/>
        <v>0</v>
      </c>
      <c r="F58" s="8"/>
      <c r="G58" s="16"/>
      <c r="H58" s="20"/>
      <c r="I58" s="26"/>
      <c r="J58" s="29"/>
      <c r="K58" s="64"/>
    </row>
    <row r="59" spans="1:11" ht="15" hidden="1" customHeight="1">
      <c r="A59" s="58"/>
      <c r="B59" s="47"/>
      <c r="C59" s="58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9">
        <f t="shared" si="23"/>
        <v>0</v>
      </c>
      <c r="K59" s="65"/>
    </row>
    <row r="60" spans="1:11" ht="33.75" hidden="1" customHeight="1">
      <c r="A60" s="56">
        <v>9</v>
      </c>
      <c r="B60" s="47"/>
      <c r="C60" s="56"/>
      <c r="D60" s="9" t="s">
        <v>5</v>
      </c>
      <c r="E60" s="8">
        <f t="shared" si="20"/>
        <v>0</v>
      </c>
      <c r="F60" s="8"/>
      <c r="G60" s="16"/>
      <c r="H60" s="20"/>
      <c r="I60" s="26"/>
      <c r="J60" s="29"/>
      <c r="K60" s="63"/>
    </row>
    <row r="61" spans="1:11" ht="33.75" hidden="1" customHeight="1">
      <c r="A61" s="57"/>
      <c r="B61" s="47"/>
      <c r="C61" s="57"/>
      <c r="D61" s="9" t="s">
        <v>6</v>
      </c>
      <c r="E61" s="8">
        <f t="shared" si="20"/>
        <v>0</v>
      </c>
      <c r="F61" s="8"/>
      <c r="G61" s="16"/>
      <c r="H61" s="20"/>
      <c r="I61" s="26"/>
      <c r="J61" s="29"/>
      <c r="K61" s="64"/>
    </row>
    <row r="62" spans="1:11" ht="33.75" hidden="1" customHeight="1">
      <c r="A62" s="57"/>
      <c r="B62" s="47"/>
      <c r="C62" s="57"/>
      <c r="D62" s="9" t="s">
        <v>7</v>
      </c>
      <c r="E62" s="8">
        <f t="shared" si="20"/>
        <v>0</v>
      </c>
      <c r="F62" s="8"/>
      <c r="G62" s="16"/>
      <c r="H62" s="20"/>
      <c r="I62" s="26"/>
      <c r="J62" s="29"/>
      <c r="K62" s="64"/>
    </row>
    <row r="63" spans="1:11" ht="22.5" hidden="1" customHeight="1">
      <c r="A63" s="57"/>
      <c r="B63" s="47"/>
      <c r="C63" s="57"/>
      <c r="D63" s="9" t="s">
        <v>11</v>
      </c>
      <c r="E63" s="8">
        <f t="shared" si="20"/>
        <v>0</v>
      </c>
      <c r="F63" s="8"/>
      <c r="G63" s="16"/>
      <c r="H63" s="20"/>
      <c r="I63" s="26"/>
      <c r="J63" s="29"/>
      <c r="K63" s="64"/>
    </row>
    <row r="64" spans="1:11" ht="15" hidden="1" customHeight="1">
      <c r="A64" s="58"/>
      <c r="B64" s="47"/>
      <c r="C64" s="58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9">
        <f t="shared" si="25"/>
        <v>0</v>
      </c>
      <c r="K64" s="65"/>
    </row>
    <row r="65" spans="1:11" ht="33.75" hidden="1" customHeight="1">
      <c r="A65" s="56"/>
      <c r="B65" s="47"/>
      <c r="C65" s="56"/>
      <c r="D65" s="9" t="s">
        <v>5</v>
      </c>
      <c r="E65" s="8">
        <f t="shared" si="20"/>
        <v>0</v>
      </c>
      <c r="F65" s="8"/>
      <c r="G65" s="16"/>
      <c r="H65" s="20"/>
      <c r="I65" s="26"/>
      <c r="J65" s="29"/>
      <c r="K65" s="63"/>
    </row>
    <row r="66" spans="1:11" ht="45" hidden="1" customHeight="1">
      <c r="A66" s="57"/>
      <c r="B66" s="47"/>
      <c r="C66" s="57"/>
      <c r="D66" s="9" t="s">
        <v>6</v>
      </c>
      <c r="E66" s="8">
        <f t="shared" si="20"/>
        <v>0</v>
      </c>
      <c r="F66" s="8"/>
      <c r="G66" s="16"/>
      <c r="H66" s="20"/>
      <c r="I66" s="26"/>
      <c r="J66" s="29"/>
      <c r="K66" s="64"/>
    </row>
    <row r="67" spans="1:11" ht="33.75" hidden="1" customHeight="1">
      <c r="A67" s="57"/>
      <c r="B67" s="47"/>
      <c r="C67" s="57"/>
      <c r="D67" s="9" t="s">
        <v>7</v>
      </c>
      <c r="E67" s="8">
        <f t="shared" si="20"/>
        <v>0</v>
      </c>
      <c r="F67" s="8"/>
      <c r="G67" s="16"/>
      <c r="H67" s="20"/>
      <c r="I67" s="26"/>
      <c r="J67" s="29"/>
      <c r="K67" s="64"/>
    </row>
    <row r="68" spans="1:11" ht="22.5" hidden="1" customHeight="1">
      <c r="A68" s="57"/>
      <c r="B68" s="47"/>
      <c r="C68" s="57"/>
      <c r="D68" s="9" t="s">
        <v>11</v>
      </c>
      <c r="E68" s="8">
        <f t="shared" si="20"/>
        <v>0</v>
      </c>
      <c r="F68" s="8"/>
      <c r="G68" s="16"/>
      <c r="H68" s="20"/>
      <c r="I68" s="26"/>
      <c r="J68" s="29"/>
      <c r="K68" s="64"/>
    </row>
    <row r="69" spans="1:11" ht="14.25" customHeight="1">
      <c r="A69" s="58"/>
      <c r="B69" s="47"/>
      <c r="C69" s="58"/>
      <c r="D69" s="9" t="s">
        <v>8</v>
      </c>
      <c r="E69" s="8">
        <f>SUM(F69:J69)</f>
        <v>131552668.98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9">
        <f>SUM(J64,J59,J54,J49)</f>
        <v>30590294.059999999</v>
      </c>
      <c r="K69" s="65"/>
    </row>
    <row r="70" spans="1:11" ht="33.75" customHeight="1">
      <c r="A70" s="47">
        <v>9</v>
      </c>
      <c r="B70" s="47" t="s">
        <v>44</v>
      </c>
      <c r="C70" s="41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9"/>
      <c r="K70" s="73" t="s">
        <v>48</v>
      </c>
    </row>
    <row r="71" spans="1:11">
      <c r="A71" s="47"/>
      <c r="B71" s="47"/>
      <c r="C71" s="41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37">
        <v>5754474.7400000002</v>
      </c>
      <c r="K71" s="73"/>
    </row>
    <row r="72" spans="1:11">
      <c r="A72" s="47"/>
      <c r="B72" s="47"/>
      <c r="C72" s="41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6">
        <v>503657.4</v>
      </c>
      <c r="J72" s="37">
        <v>1784674.12</v>
      </c>
      <c r="K72" s="73"/>
    </row>
    <row r="73" spans="1:11">
      <c r="A73" s="47"/>
      <c r="B73" s="47"/>
      <c r="C73" s="41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37">
        <v>257430.94</v>
      </c>
      <c r="K73" s="73"/>
    </row>
    <row r="74" spans="1:11" ht="23.25" customHeight="1">
      <c r="A74" s="47"/>
      <c r="B74" s="47"/>
      <c r="C74" s="41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9">
        <f>J73+J72+J71+J70</f>
        <v>7796579.8000000007</v>
      </c>
      <c r="K74" s="73"/>
    </row>
    <row r="75" spans="1:11" s="1" customFormat="1" ht="18" hidden="1" customHeight="1">
      <c r="A75" s="47"/>
      <c r="B75" s="47"/>
      <c r="C75" s="41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9">
        <f t="shared" si="28"/>
        <v>7539148.8600000003</v>
      </c>
      <c r="K75" s="73"/>
    </row>
    <row r="76" spans="1:11" s="1" customFormat="1" ht="33.75" customHeight="1">
      <c r="A76" s="74">
        <v>10</v>
      </c>
      <c r="B76" s="47" t="s">
        <v>37</v>
      </c>
      <c r="C76" s="75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38"/>
      <c r="K76" s="42" t="s">
        <v>36</v>
      </c>
    </row>
    <row r="77" spans="1:11" s="1" customFormat="1" ht="42" customHeight="1">
      <c r="A77" s="74"/>
      <c r="B77" s="47"/>
      <c r="C77" s="76"/>
      <c r="D77" s="9" t="s">
        <v>6</v>
      </c>
      <c r="E77" s="8">
        <f t="shared" si="30"/>
        <v>0</v>
      </c>
      <c r="F77" s="8"/>
      <c r="G77" s="15"/>
      <c r="H77" s="20"/>
      <c r="I77" s="26"/>
      <c r="J77" s="29"/>
      <c r="K77" s="43"/>
    </row>
    <row r="78" spans="1:11" s="1" customFormat="1" ht="30.75" customHeight="1">
      <c r="A78" s="74"/>
      <c r="B78" s="47"/>
      <c r="C78" s="7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9">
        <v>50000</v>
      </c>
      <c r="K78" s="43"/>
    </row>
    <row r="79" spans="1:11" s="1" customFormat="1" ht="35.25" customHeight="1">
      <c r="A79" s="74"/>
      <c r="B79" s="47"/>
      <c r="C79" s="76"/>
      <c r="D79" s="9" t="s">
        <v>11</v>
      </c>
      <c r="E79" s="8"/>
      <c r="F79" s="8"/>
      <c r="G79" s="16"/>
      <c r="H79" s="20"/>
      <c r="I79" s="26"/>
      <c r="J79" s="29"/>
      <c r="K79" s="43"/>
    </row>
    <row r="80" spans="1:11" s="1" customFormat="1" ht="18" customHeight="1">
      <c r="A80" s="74"/>
      <c r="B80" s="47"/>
      <c r="C80" s="7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9">
        <f>SUM(J76:J78)</f>
        <v>50000</v>
      </c>
      <c r="K80" s="44"/>
    </row>
    <row r="81" spans="1:11" s="1" customFormat="1">
      <c r="A81" s="47">
        <v>11</v>
      </c>
      <c r="B81" s="67" t="s">
        <v>32</v>
      </c>
      <c r="C81" s="56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38"/>
      <c r="K81" s="78"/>
    </row>
    <row r="82" spans="1:11" s="1" customFormat="1">
      <c r="A82" s="47"/>
      <c r="B82" s="68"/>
      <c r="C82" s="57"/>
      <c r="D82" s="9" t="s">
        <v>6</v>
      </c>
      <c r="E82" s="8">
        <f t="shared" si="33"/>
        <v>0</v>
      </c>
      <c r="F82" s="8"/>
      <c r="G82" s="15"/>
      <c r="H82" s="20"/>
      <c r="I82" s="26"/>
      <c r="J82" s="29"/>
      <c r="K82" s="76"/>
    </row>
    <row r="83" spans="1:11" s="1" customFormat="1">
      <c r="A83" s="47"/>
      <c r="B83" s="68"/>
      <c r="C83" s="57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6">
        <v>0</v>
      </c>
      <c r="J83" s="29">
        <v>600000</v>
      </c>
      <c r="K83" s="76"/>
    </row>
    <row r="84" spans="1:11" s="1" customFormat="1">
      <c r="A84" s="47"/>
      <c r="B84" s="68"/>
      <c r="C84" s="57"/>
      <c r="D84" s="9" t="s">
        <v>11</v>
      </c>
      <c r="E84" s="8"/>
      <c r="F84" s="8"/>
      <c r="G84" s="16"/>
      <c r="H84" s="20"/>
      <c r="I84" s="26"/>
      <c r="J84" s="29"/>
      <c r="K84" s="76"/>
    </row>
    <row r="85" spans="1:11" s="1" customFormat="1" ht="18" customHeight="1">
      <c r="A85" s="47"/>
      <c r="B85" s="69"/>
      <c r="C85" s="58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9">
        <f t="shared" si="34"/>
        <v>600000</v>
      </c>
      <c r="K85" s="77"/>
    </row>
    <row r="86" spans="1:11" s="1" customFormat="1">
      <c r="A86" s="47">
        <v>12</v>
      </c>
      <c r="B86" s="67" t="s">
        <v>41</v>
      </c>
      <c r="C86" s="47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6">
        <v>2351250</v>
      </c>
      <c r="J86" s="29">
        <v>2116125</v>
      </c>
      <c r="K86" s="78" t="s">
        <v>48</v>
      </c>
    </row>
    <row r="87" spans="1:11" s="1" customFormat="1">
      <c r="A87" s="47"/>
      <c r="B87" s="68" t="s">
        <v>34</v>
      </c>
      <c r="C87" s="47"/>
      <c r="D87" s="9" t="s">
        <v>6</v>
      </c>
      <c r="E87" s="8">
        <f t="shared" si="36"/>
        <v>0</v>
      </c>
      <c r="F87" s="8"/>
      <c r="G87" s="16"/>
      <c r="H87" s="20"/>
      <c r="I87" s="26"/>
      <c r="J87" s="29"/>
      <c r="K87" s="76"/>
    </row>
    <row r="88" spans="1:11" s="1" customFormat="1">
      <c r="A88" s="47"/>
      <c r="B88" s="68" t="s">
        <v>34</v>
      </c>
      <c r="C88" s="47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6">
        <v>123750</v>
      </c>
      <c r="J88" s="29">
        <v>125000</v>
      </c>
      <c r="K88" s="76"/>
    </row>
    <row r="89" spans="1:11" s="1" customFormat="1">
      <c r="A89" s="47"/>
      <c r="B89" s="68" t="s">
        <v>34</v>
      </c>
      <c r="C89" s="47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6">
        <v>25000</v>
      </c>
      <c r="J89" s="29">
        <v>25000</v>
      </c>
      <c r="K89" s="76"/>
    </row>
    <row r="90" spans="1:11" s="1" customFormat="1" ht="33" customHeight="1">
      <c r="A90" s="47"/>
      <c r="B90" s="69" t="s">
        <v>34</v>
      </c>
      <c r="C90" s="47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9">
        <f>J86+J87+J88+J89</f>
        <v>2266125</v>
      </c>
      <c r="K90" s="77"/>
    </row>
    <row r="91" spans="1:11" s="1" customFormat="1" ht="18" customHeight="1">
      <c r="A91" s="56">
        <v>13</v>
      </c>
      <c r="B91" s="67" t="s">
        <v>42</v>
      </c>
      <c r="C91" s="56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6">
        <v>13849.62</v>
      </c>
      <c r="J91" s="29">
        <v>7395.84</v>
      </c>
      <c r="K91" s="78" t="s">
        <v>43</v>
      </c>
    </row>
    <row r="92" spans="1:11" s="1" customFormat="1" ht="18" customHeight="1">
      <c r="A92" s="79"/>
      <c r="B92" s="79"/>
      <c r="C92" s="79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6">
        <v>1371112.86</v>
      </c>
      <c r="J92" s="29">
        <v>732188.61</v>
      </c>
      <c r="K92" s="76"/>
    </row>
    <row r="93" spans="1:11" s="1" customFormat="1" ht="18" customHeight="1">
      <c r="A93" s="79"/>
      <c r="B93" s="79"/>
      <c r="C93" s="79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6">
        <v>13989.52</v>
      </c>
      <c r="J93" s="29">
        <v>141415.54999999999</v>
      </c>
      <c r="K93" s="76"/>
    </row>
    <row r="94" spans="1:11" s="1" customFormat="1" ht="18" customHeight="1">
      <c r="A94" s="79"/>
      <c r="B94" s="79"/>
      <c r="C94" s="79"/>
      <c r="D94" s="9" t="s">
        <v>11</v>
      </c>
      <c r="E94" s="8">
        <f t="shared" si="36"/>
        <v>0</v>
      </c>
      <c r="F94" s="8"/>
      <c r="G94" s="16"/>
      <c r="H94" s="20"/>
      <c r="I94" s="26"/>
      <c r="J94" s="29"/>
      <c r="K94" s="76"/>
    </row>
    <row r="95" spans="1:11" s="1" customFormat="1" ht="24" customHeight="1">
      <c r="A95" s="79"/>
      <c r="B95" s="14"/>
      <c r="C95" s="79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9">
        <f>J91+J92+J93+J94</f>
        <v>881000</v>
      </c>
      <c r="K95" s="77"/>
    </row>
    <row r="96" spans="1:11" s="1" customFormat="1" ht="18" customHeight="1">
      <c r="A96" s="88">
        <v>14</v>
      </c>
      <c r="B96" s="67" t="s">
        <v>54</v>
      </c>
      <c r="C96" s="56" t="s">
        <v>31</v>
      </c>
      <c r="D96" s="34" t="s">
        <v>5</v>
      </c>
      <c r="E96" s="8"/>
      <c r="F96" s="8"/>
      <c r="G96" s="16"/>
      <c r="H96" s="20"/>
      <c r="I96" s="26"/>
      <c r="J96" s="29"/>
      <c r="K96" s="87"/>
    </row>
    <row r="97" spans="1:11" s="1" customFormat="1" ht="18" customHeight="1">
      <c r="A97" s="89"/>
      <c r="B97" s="68"/>
      <c r="C97" s="79"/>
      <c r="D97" s="9" t="s">
        <v>6</v>
      </c>
      <c r="E97" s="8"/>
      <c r="F97" s="8"/>
      <c r="G97" s="16"/>
      <c r="H97" s="20"/>
      <c r="I97" s="26"/>
      <c r="J97" s="29"/>
      <c r="K97" s="76"/>
    </row>
    <row r="98" spans="1:11" s="1" customFormat="1" ht="18" customHeight="1">
      <c r="A98" s="89"/>
      <c r="B98" s="68"/>
      <c r="C98" s="79"/>
      <c r="D98" s="9" t="s">
        <v>7</v>
      </c>
      <c r="E98" s="8"/>
      <c r="F98" s="8"/>
      <c r="G98" s="16"/>
      <c r="H98" s="20"/>
      <c r="I98" s="26"/>
      <c r="J98" s="29">
        <v>31831.71</v>
      </c>
      <c r="K98" s="76"/>
    </row>
    <row r="99" spans="1:11" s="1" customFormat="1" ht="18" customHeight="1">
      <c r="A99" s="89"/>
      <c r="B99" s="68"/>
      <c r="C99" s="79"/>
      <c r="D99" s="9" t="s">
        <v>11</v>
      </c>
      <c r="E99" s="8"/>
      <c r="F99" s="8"/>
      <c r="G99" s="16"/>
      <c r="H99" s="20"/>
      <c r="I99" s="26"/>
      <c r="J99" s="29"/>
      <c r="K99" s="76"/>
    </row>
    <row r="100" spans="1:11" s="1" customFormat="1" ht="33.75" customHeight="1">
      <c r="A100" s="90"/>
      <c r="B100" s="69"/>
      <c r="C100" s="86"/>
      <c r="D100" s="9" t="s">
        <v>8</v>
      </c>
      <c r="E100" s="8"/>
      <c r="F100" s="8"/>
      <c r="G100" s="16"/>
      <c r="H100" s="20"/>
      <c r="I100" s="26"/>
      <c r="J100" s="29">
        <f>J96+J97+J98+J99</f>
        <v>31831.71</v>
      </c>
      <c r="K100" s="77"/>
    </row>
    <row r="101" spans="1:11">
      <c r="A101" s="47">
        <v>15</v>
      </c>
      <c r="B101" s="74" t="s">
        <v>57</v>
      </c>
      <c r="C101" s="41" t="s">
        <v>28</v>
      </c>
      <c r="D101" s="10" t="s">
        <v>5</v>
      </c>
      <c r="E101" s="8">
        <f t="shared" ref="E101:E105" si="37">SUM(F101:J101)</f>
        <v>0</v>
      </c>
      <c r="F101" s="8"/>
      <c r="G101" s="16"/>
      <c r="H101" s="20"/>
      <c r="I101" s="8"/>
      <c r="J101" s="8"/>
      <c r="K101" s="42"/>
    </row>
    <row r="102" spans="1:11">
      <c r="A102" s="47"/>
      <c r="B102" s="74"/>
      <c r="C102" s="41"/>
      <c r="D102" s="10" t="s">
        <v>29</v>
      </c>
      <c r="E102" s="8">
        <f t="shared" si="37"/>
        <v>0</v>
      </c>
      <c r="F102" s="8"/>
      <c r="G102" s="16"/>
      <c r="H102" s="20"/>
      <c r="I102" s="8"/>
      <c r="J102" s="8"/>
      <c r="K102" s="43"/>
    </row>
    <row r="103" spans="1:11">
      <c r="A103" s="47"/>
      <c r="B103" s="74"/>
      <c r="C103" s="41"/>
      <c r="D103" s="10" t="s">
        <v>7</v>
      </c>
      <c r="E103" s="8">
        <f t="shared" si="37"/>
        <v>77820</v>
      </c>
      <c r="F103" s="8">
        <v>0</v>
      </c>
      <c r="G103" s="16">
        <v>0</v>
      </c>
      <c r="H103" s="20">
        <v>0</v>
      </c>
      <c r="I103" s="8">
        <v>0</v>
      </c>
      <c r="J103" s="8">
        <v>77820</v>
      </c>
      <c r="K103" s="43"/>
    </row>
    <row r="104" spans="1:11">
      <c r="A104" s="47"/>
      <c r="B104" s="74"/>
      <c r="C104" s="41"/>
      <c r="D104" s="10" t="s">
        <v>11</v>
      </c>
      <c r="E104" s="8">
        <f t="shared" si="37"/>
        <v>0</v>
      </c>
      <c r="F104" s="8"/>
      <c r="G104" s="16"/>
      <c r="H104" s="20"/>
      <c r="I104" s="8"/>
      <c r="J104" s="8"/>
      <c r="K104" s="43"/>
    </row>
    <row r="105" spans="1:11">
      <c r="A105" s="47"/>
      <c r="B105" s="74"/>
      <c r="C105" s="41"/>
      <c r="D105" s="10" t="s">
        <v>8</v>
      </c>
      <c r="E105" s="8">
        <f t="shared" si="37"/>
        <v>77820</v>
      </c>
      <c r="F105" s="8">
        <v>0</v>
      </c>
      <c r="G105" s="16">
        <f t="shared" ref="G105:J105" si="38">SUM(G101:G103)</f>
        <v>0</v>
      </c>
      <c r="H105" s="20">
        <f t="shared" si="38"/>
        <v>0</v>
      </c>
      <c r="I105" s="8">
        <f t="shared" si="38"/>
        <v>0</v>
      </c>
      <c r="J105" s="8">
        <f t="shared" si="38"/>
        <v>77820</v>
      </c>
      <c r="K105" s="44"/>
    </row>
    <row r="106" spans="1:11" ht="24" customHeight="1">
      <c r="A106" s="56"/>
      <c r="B106" s="80" t="s">
        <v>9</v>
      </c>
      <c r="C106" s="83"/>
      <c r="D106" s="9" t="s">
        <v>5</v>
      </c>
      <c r="E106" s="8">
        <f>SUM(F106:J106)</f>
        <v>19720371.390000001</v>
      </c>
      <c r="F106" s="8">
        <f>F70+F45</f>
        <v>1488053</v>
      </c>
      <c r="G106" s="16">
        <f>G10+G15+G35+G40+G45+G50+G55+G60+G65+G30+G20+G87+G70+G91+G86</f>
        <v>13605316.090000002</v>
      </c>
      <c r="H106" s="21">
        <f>H10+H15+H35+H40+H45+H50+H55+H60+H65+H30+H20+H87+H70+H91+H86</f>
        <v>138381.84</v>
      </c>
      <c r="I106" s="29">
        <f>I10+I15+I20+I30+I35+I40+I45+I70+I76+I81+I86+I25+I91</f>
        <v>2365099.62</v>
      </c>
      <c r="J106" s="29">
        <f>J10+J15+J30+J35+J40+J45+J70+J76+J81+J86+J91+J96</f>
        <v>2123520.84</v>
      </c>
      <c r="K106" s="70"/>
    </row>
    <row r="107" spans="1:11">
      <c r="A107" s="57"/>
      <c r="B107" s="81"/>
      <c r="C107" s="84"/>
      <c r="D107" s="9" t="s">
        <v>29</v>
      </c>
      <c r="E107" s="8">
        <f t="shared" si="20"/>
        <v>53101541.010000005</v>
      </c>
      <c r="F107" s="8">
        <f>F71+F46</f>
        <v>10894530.07</v>
      </c>
      <c r="G107" s="16">
        <f>G11+G16+G36+G41+G46+G51+G56+G61+G66+G31+G21+G71</f>
        <v>8332638.1100000003</v>
      </c>
      <c r="H107" s="20">
        <f>H11+H16+H36+H41+H46+H51+H56+H61+H66+H31+H21+H92+H71</f>
        <v>20014739.740000002</v>
      </c>
      <c r="I107" s="29">
        <f>I11+I16+I21+I31+I36+I41+I46+I71+I77+I82+I87+I26+I92</f>
        <v>7372969.7400000002</v>
      </c>
      <c r="J107" s="29">
        <f>J11+J16+J36+J41+J46+J71+J77+J82+J87+J92+J97</f>
        <v>6486663.3500000006</v>
      </c>
      <c r="K107" s="71"/>
    </row>
    <row r="108" spans="1:11">
      <c r="A108" s="57"/>
      <c r="B108" s="81"/>
      <c r="C108" s="84"/>
      <c r="D108" s="9" t="s">
        <v>7</v>
      </c>
      <c r="E108" s="8">
        <f t="shared" si="20"/>
        <v>232350272.94</v>
      </c>
      <c r="F108" s="8">
        <f>F12+F17+F22+F32+F37+F42+F47+F72+F78+F83+F88+F103</f>
        <v>43826847.609999999</v>
      </c>
      <c r="G108" s="16">
        <f>G12+G17+G22+G32+G37+G42+G47+G72+G78+G83+G88+G27+G93</f>
        <v>46775203.310000002</v>
      </c>
      <c r="H108" s="21">
        <f>H12+H17+H22+H32+H37+H42+H47+H72+H78+H83+H88+H27+H93</f>
        <v>42640921.100000001</v>
      </c>
      <c r="I108" s="29">
        <f t="shared" ref="I108:I109" si="39">I12+I17+I22+I32+I37+I42+I47+I72+I78+I83+I88+I27+I93</f>
        <v>47035758.530000001</v>
      </c>
      <c r="J108" s="29">
        <f>J12+J17+J22+J32+J37+J42+J47+J72+J78+J83+J88+J27+J93+J98+J103</f>
        <v>52071542.389999993</v>
      </c>
      <c r="K108" s="71"/>
    </row>
    <row r="109" spans="1:11">
      <c r="A109" s="57"/>
      <c r="B109" s="81"/>
      <c r="C109" s="84"/>
      <c r="D109" s="9" t="s">
        <v>11</v>
      </c>
      <c r="E109" s="8">
        <f t="shared" si="20"/>
        <v>518777.54000000004</v>
      </c>
      <c r="F109" s="8">
        <f>F13+F18+F38+F43+F48+F53+F58+F63+F68+F33+F23</f>
        <v>0</v>
      </c>
      <c r="G109" s="16">
        <f>G13+G18+G38+G43+G48+G53+G58+G63+G68+G33+G23+G89</f>
        <v>25000</v>
      </c>
      <c r="H109" s="20">
        <f>H13+H18+H38+H43+H48+H53+H58+H63+H68+H33+H23+H73</f>
        <v>34372.9</v>
      </c>
      <c r="I109" s="29">
        <f t="shared" si="39"/>
        <v>176973.7</v>
      </c>
      <c r="J109" s="29">
        <f>J13+J18+J38+J43+J48+J73+J79+J84+J89+J94+J99</f>
        <v>282430.94</v>
      </c>
      <c r="K109" s="71"/>
    </row>
    <row r="110" spans="1:11">
      <c r="A110" s="58"/>
      <c r="B110" s="82"/>
      <c r="C110" s="85"/>
      <c r="D110" s="12" t="s">
        <v>8</v>
      </c>
      <c r="E110" s="8">
        <f>SUM(F110:J110)</f>
        <v>305690962.88</v>
      </c>
      <c r="F110" s="8">
        <f>SUM(F106:F108)</f>
        <v>56209430.68</v>
      </c>
      <c r="G110" s="16">
        <f>SUM(G106:G109)</f>
        <v>68738157.510000005</v>
      </c>
      <c r="H110" s="20">
        <f>SUM(H106:H109)</f>
        <v>62828415.580000006</v>
      </c>
      <c r="I110" s="26">
        <f>SUM(I106:I109)</f>
        <v>56950801.590000004</v>
      </c>
      <c r="J110" s="29">
        <f>SUM(J106:J109)</f>
        <v>60964157.519999996</v>
      </c>
      <c r="K110" s="72"/>
    </row>
    <row r="112" spans="1:11">
      <c r="F112" s="7"/>
      <c r="G112" s="7"/>
      <c r="H112" s="22"/>
      <c r="I112" s="30"/>
      <c r="J112" s="39"/>
    </row>
    <row r="113" spans="6:10">
      <c r="F113" s="7"/>
      <c r="I113" s="30"/>
      <c r="J113" s="39"/>
    </row>
  </sheetData>
  <mergeCells count="92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6:A110"/>
    <mergeCell ref="C106:C11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A101:A105"/>
    <mergeCell ref="B101:B105"/>
    <mergeCell ref="K106:K11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6:B11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C101:C105"/>
    <mergeCell ref="K101:K105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</mergeCells>
  <pageMargins left="0.70866141732283472" right="0.70866141732283472" top="0.39370078740157483" bottom="0.15748031496062992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2022-12-29T07:22:20Z</dcterms:modified>
</cp:coreProperties>
</file>