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3875"/>
  </bookViews>
  <sheets>
    <sheet name="ФСР" sheetId="1" r:id="rId1"/>
  </sheets>
  <definedNames>
    <definedName name="_xlnm._FilterDatabase" localSheetId="0" hidden="1">ФСР!$A$4:$M$83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J54" i="1" l="1"/>
  <c r="K54" i="1"/>
  <c r="H18" i="1" l="1"/>
  <c r="I18" i="1"/>
  <c r="J18" i="1"/>
  <c r="K18" i="1"/>
  <c r="H19" i="1"/>
  <c r="I19" i="1"/>
  <c r="J19" i="1"/>
  <c r="K19" i="1"/>
  <c r="D14" i="1"/>
  <c r="K78" i="1" l="1"/>
  <c r="G39" i="1"/>
  <c r="L62" i="1"/>
  <c r="K11" i="1"/>
  <c r="J30" i="1"/>
  <c r="K69" i="1"/>
  <c r="M22" i="1"/>
  <c r="M34" i="1"/>
  <c r="M44" i="1"/>
  <c r="M55" i="1"/>
  <c r="M62" i="1"/>
  <c r="L55" i="1"/>
  <c r="K8" i="1"/>
  <c r="K27" i="1"/>
  <c r="K46" i="1"/>
  <c r="H65" i="1"/>
  <c r="L5" i="1"/>
  <c r="L14" i="1"/>
  <c r="L34" i="1"/>
  <c r="H33" i="1"/>
  <c r="L22" i="1"/>
  <c r="H13" i="1"/>
  <c r="K51" i="1"/>
  <c r="G79" i="1"/>
  <c r="M39" i="1"/>
  <c r="K53" i="1"/>
  <c r="F22" i="1"/>
  <c r="F55" i="1"/>
  <c r="E77" i="1"/>
  <c r="I35" i="1"/>
  <c r="I63" i="1"/>
  <c r="K81" i="1"/>
  <c r="K80" i="1"/>
  <c r="K67" i="1"/>
  <c r="K66" i="1"/>
  <c r="K65" i="1"/>
  <c r="K63" i="1"/>
  <c r="K50" i="1"/>
  <c r="K47" i="1"/>
  <c r="K45" i="1"/>
  <c r="K37" i="1"/>
  <c r="K36" i="1"/>
  <c r="K35" i="1"/>
  <c r="K33" i="1"/>
  <c r="K29" i="1"/>
  <c r="K26" i="1"/>
  <c r="K15" i="1"/>
  <c r="K13" i="1"/>
  <c r="K12" i="1"/>
  <c r="K10" i="1"/>
  <c r="K9" i="1"/>
  <c r="K7" i="1"/>
  <c r="K6" i="1"/>
  <c r="F5" i="1"/>
  <c r="M5" i="1"/>
  <c r="I6" i="1"/>
  <c r="J6" i="1"/>
  <c r="H7" i="1"/>
  <c r="J7" i="1"/>
  <c r="H9" i="1"/>
  <c r="J9" i="1"/>
  <c r="I10" i="1"/>
  <c r="J10" i="1"/>
  <c r="H12" i="1"/>
  <c r="J12" i="1"/>
  <c r="E14" i="1"/>
  <c r="F14" i="1"/>
  <c r="G14" i="1"/>
  <c r="M14" i="1"/>
  <c r="H15" i="1"/>
  <c r="J15" i="1"/>
  <c r="F17" i="1"/>
  <c r="G17" i="1"/>
  <c r="L17" i="1"/>
  <c r="M17" i="1"/>
  <c r="G22" i="1"/>
  <c r="H26" i="1"/>
  <c r="J26" i="1"/>
  <c r="J29" i="1"/>
  <c r="F34" i="1"/>
  <c r="G34" i="1"/>
  <c r="J35" i="1"/>
  <c r="J36" i="1"/>
  <c r="J37" i="1"/>
  <c r="F39" i="1"/>
  <c r="L39" i="1"/>
  <c r="F44" i="1"/>
  <c r="L44" i="1"/>
  <c r="H45" i="1"/>
  <c r="J45" i="1"/>
  <c r="J46" i="1"/>
  <c r="J47" i="1"/>
  <c r="J50" i="1"/>
  <c r="F52" i="1"/>
  <c r="G52" i="1"/>
  <c r="L52" i="1"/>
  <c r="M52" i="1"/>
  <c r="J53" i="1"/>
  <c r="G55" i="1"/>
  <c r="F62" i="1"/>
  <c r="G62" i="1"/>
  <c r="J63" i="1"/>
  <c r="J66" i="1"/>
  <c r="J67" i="1"/>
  <c r="F68" i="1"/>
  <c r="L68" i="1"/>
  <c r="M68" i="1"/>
  <c r="F77" i="1"/>
  <c r="L77" i="1"/>
  <c r="M77" i="1"/>
  <c r="H78" i="1"/>
  <c r="F79" i="1"/>
  <c r="L79" i="1"/>
  <c r="M79" i="1"/>
  <c r="H80" i="1"/>
  <c r="J80" i="1"/>
  <c r="J81" i="1"/>
  <c r="J78" i="1" l="1"/>
  <c r="G77" i="1"/>
  <c r="K77" i="1" s="1"/>
  <c r="G44" i="1"/>
  <c r="J44" i="1" s="1"/>
  <c r="J33" i="1"/>
  <c r="J27" i="1"/>
  <c r="J13" i="1"/>
  <c r="J11" i="1"/>
  <c r="K30" i="1"/>
  <c r="J69" i="1"/>
  <c r="G68" i="1"/>
  <c r="K68" i="1" s="1"/>
  <c r="J65" i="1"/>
  <c r="H11" i="1"/>
  <c r="G5" i="1"/>
  <c r="K5" i="1" s="1"/>
  <c r="I69" i="1"/>
  <c r="J51" i="1"/>
  <c r="J8" i="1"/>
  <c r="L83" i="1"/>
  <c r="M83" i="1"/>
  <c r="J79" i="1"/>
  <c r="K62" i="1"/>
  <c r="J55" i="1"/>
  <c r="J52" i="1"/>
  <c r="K44" i="1"/>
  <c r="K39" i="1"/>
  <c r="K34" i="1"/>
  <c r="J22" i="1"/>
  <c r="K17" i="1"/>
  <c r="K14" i="1"/>
  <c r="J14" i="1"/>
  <c r="K79" i="1"/>
  <c r="J62" i="1"/>
  <c r="K55" i="1"/>
  <c r="K52" i="1"/>
  <c r="J39" i="1"/>
  <c r="J34" i="1"/>
  <c r="K22" i="1"/>
  <c r="J17" i="1"/>
  <c r="E52" i="1"/>
  <c r="E79" i="1"/>
  <c r="E17" i="1"/>
  <c r="E62" i="1"/>
  <c r="E5" i="1"/>
  <c r="E22" i="1"/>
  <c r="E68" i="1"/>
  <c r="E39" i="1"/>
  <c r="E44" i="1"/>
  <c r="E34" i="1"/>
  <c r="E55" i="1"/>
  <c r="H37" i="1"/>
  <c r="I66" i="1"/>
  <c r="H51" i="1"/>
  <c r="H8" i="1"/>
  <c r="H36" i="1"/>
  <c r="H27" i="1"/>
  <c r="I67" i="1"/>
  <c r="H47" i="1"/>
  <c r="H30" i="1"/>
  <c r="I50" i="1"/>
  <c r="I46" i="1"/>
  <c r="H81" i="1"/>
  <c r="H29" i="1"/>
  <c r="D77" i="1"/>
  <c r="H66" i="1"/>
  <c r="I9" i="1"/>
  <c r="I13" i="1"/>
  <c r="I26" i="1"/>
  <c r="I30" i="1"/>
  <c r="I78" i="1"/>
  <c r="I27" i="1"/>
  <c r="I51" i="1"/>
  <c r="H69" i="1"/>
  <c r="D55" i="1"/>
  <c r="I55" i="1" s="1"/>
  <c r="D5" i="1"/>
  <c r="I7" i="1"/>
  <c r="I11" i="1"/>
  <c r="I15" i="1"/>
  <c r="I36" i="1"/>
  <c r="I80" i="1"/>
  <c r="I12" i="1"/>
  <c r="I33" i="1"/>
  <c r="I37" i="1"/>
  <c r="I45" i="1"/>
  <c r="I53" i="1"/>
  <c r="I65" i="1"/>
  <c r="H55" i="1"/>
  <c r="H67" i="1"/>
  <c r="H63" i="1"/>
  <c r="H53" i="1"/>
  <c r="H35" i="1"/>
  <c r="H10" i="1"/>
  <c r="H6" i="1"/>
  <c r="D39" i="1"/>
  <c r="I39" i="1" s="1"/>
  <c r="D17" i="1"/>
  <c r="I14" i="1"/>
  <c r="J77" i="1" l="1"/>
  <c r="J68" i="1"/>
  <c r="G83" i="1"/>
  <c r="J5" i="1"/>
  <c r="I5" i="1"/>
  <c r="F83" i="1"/>
  <c r="E83" i="1"/>
  <c r="I29" i="1"/>
  <c r="D79" i="1"/>
  <c r="I79" i="1" s="1"/>
  <c r="D44" i="1"/>
  <c r="I44" i="1" s="1"/>
  <c r="D68" i="1"/>
  <c r="I68" i="1" s="1"/>
  <c r="I8" i="1"/>
  <c r="H46" i="1"/>
  <c r="I81" i="1"/>
  <c r="D34" i="1"/>
  <c r="I34" i="1" s="1"/>
  <c r="I47" i="1"/>
  <c r="D22" i="1"/>
  <c r="H50" i="1"/>
  <c r="D62" i="1"/>
  <c r="I62" i="1" s="1"/>
  <c r="D52" i="1"/>
  <c r="H14" i="1"/>
  <c r="H5" i="1"/>
  <c r="I77" i="1"/>
  <c r="H77" i="1"/>
  <c r="I17" i="1"/>
  <c r="H17" i="1"/>
  <c r="H39" i="1"/>
  <c r="J83" i="1" l="1"/>
  <c r="K83" i="1"/>
  <c r="H34" i="1"/>
  <c r="H79" i="1"/>
  <c r="H68" i="1"/>
  <c r="H62" i="1"/>
  <c r="H44" i="1"/>
  <c r="D83" i="1"/>
  <c r="I83" i="1" s="1"/>
  <c r="I22" i="1"/>
  <c r="H22" i="1"/>
  <c r="I52" i="1"/>
  <c r="H52" i="1"/>
  <c r="H83" i="1" l="1"/>
</calcChain>
</file>

<file path=xl/sharedStrings.xml><?xml version="1.0" encoding="utf-8"?>
<sst xmlns="http://schemas.openxmlformats.org/spreadsheetml/2006/main" count="249" uniqueCount="114">
  <si>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</si>
  <si>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</si>
  <si>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</si>
  <si>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</si>
  <si>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</si>
  <si>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</si>
  <si>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</si>
  <si>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</si>
  <si>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</si>
  <si>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</si>
  <si>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</si>
  <si>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</si>
  <si>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</si>
  <si>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</si>
  <si>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</si>
  <si>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</si>
  <si>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</si>
  <si>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</si>
  <si>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</si>
  <si>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</si>
  <si>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</si>
  <si>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</si>
  <si>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</si>
  <si>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</si>
  <si>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</si>
  <si>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</si>
  <si>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</si>
  <si>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</si>
  <si>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</si>
  <si>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</si>
  <si>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</si>
  <si>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</si>
  <si>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</si>
  <si>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</si>
  <si>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</si>
  <si>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</si>
  <si>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</si>
  <si>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</si>
  <si>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</si>
  <si>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</si>
  <si>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</si>
  <si>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</si>
  <si>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</si>
  <si>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</si>
  <si>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</si>
  <si>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</si>
  <si>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</si>
  <si>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</si>
  <si>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</si>
  <si>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</si>
  <si>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</si>
  <si>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</si>
  <si>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</si>
  <si>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</si>
  <si>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</si>
  <si>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</si>
  <si>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</si>
  <si>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</si>
  <si>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</si>
  <si>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</si>
  <si>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</si>
  <si>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</si>
  <si>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</si>
  <si>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</si>
  <si>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</si>
  <si>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</si>
  <si>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</si>
  <si>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</si>
  <si>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</si>
  <si>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</si>
  <si>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</si>
  <si>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</si>
  <si>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</si>
  <si>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</si>
  <si>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</si>
  <si>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</si>
  <si>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</si>
  <si>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</si>
  <si>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</si>
  <si>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</si>
  <si>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</si>
  <si>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</si>
  <si>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</si>
  <si>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</si>
  <si>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</si>
  <si>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</si>
  <si>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</si>
  <si>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</si>
  <si>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</si>
  <si>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</si>
  <si>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</si>
  <si>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</si>
  <si>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</si>
  <si>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</si>
  <si>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</si>
  <si>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</si>
  <si>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2024 год</t>
  </si>
  <si>
    <t>2023 год</t>
  </si>
  <si>
    <t>Пр</t>
  </si>
  <si>
    <t>Рз</t>
  </si>
  <si>
    <t>Наименование</t>
  </si>
  <si>
    <t>рублей</t>
  </si>
  <si>
    <r>
      <t xml:space="preserve">Защита населения и территории от чрезвычайных ситуаций природного и техногенного характера, гражданская оборона </t>
    </r>
    <r>
      <rPr>
        <i/>
        <sz val="10"/>
        <color rgb="FF000000"/>
        <rFont val="Segoe UI"/>
        <family val="2"/>
        <charset val="204"/>
      </rPr>
      <t>(до 2021 года)</t>
    </r>
  </si>
  <si>
    <t>2021 год (факт)</t>
  </si>
  <si>
    <t>2022 год (первоначальный)</t>
  </si>
  <si>
    <t>2022 год оценка</t>
  </si>
  <si>
    <t>2023 - 2021</t>
  </si>
  <si>
    <t>2023 / 2021</t>
  </si>
  <si>
    <t>2023 - 2022
(оценка)</t>
  </si>
  <si>
    <t>2023 / 2022
(оценка)</t>
  </si>
  <si>
    <t>2025 год</t>
  </si>
  <si>
    <t>Топливно-энергетический комплекс</t>
  </si>
  <si>
    <t>Другие вопросы в области жилищно-коммунального хозяйства</t>
  </si>
  <si>
    <t>Анализ изменения бюджета Трубчевского муниципального района Брянской области по функциональной структуре в 2021 - 2025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</si>
</sst>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i/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>
      <alignment vertical="top" wrapText="1"/>
    </xf>
    <xf numFmtId="9" fontId="1" fillId="0" borderId="0" applyFont="0" applyFill="0" applyBorder="0" applyAlignment="0" applyProtection="0"/>
    <xf numFmtId="0" fontId="5" fillId="0" borderId="0">
      <alignment vertical="top" wrapText="1"/>
    </xf>
    <xf numFmtId="4" fontId="6" fillId="4" borderId="3">
      <alignment horizontal="right" vertical="top" shrinkToFit="1"/>
    </xf>
    <xf numFmtId="0" fontId="6" fillId="0" borderId="3">
      <alignment vertical="top" wrapText="1"/>
    </xf>
    <xf numFmtId="0" fontId="1" fillId="0" borderId="0">
      <alignment vertical="top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10" fillId="5" borderId="0"/>
    <xf numFmtId="0" fontId="11" fillId="5" borderId="0"/>
    <xf numFmtId="0" fontId="12" fillId="0" borderId="3">
      <alignment horizontal="center" vertical="center" wrapText="1"/>
    </xf>
    <xf numFmtId="1" fontId="12" fillId="0" borderId="3">
      <alignment horizontal="left" vertical="top" wrapText="1" indent="2"/>
    </xf>
    <xf numFmtId="0" fontId="12" fillId="0" borderId="0"/>
    <xf numFmtId="1" fontId="12" fillId="0" borderId="3">
      <alignment horizontal="center" vertical="top" shrinkToFit="1"/>
    </xf>
    <xf numFmtId="0" fontId="6" fillId="0" borderId="3">
      <alignment horizontal="left"/>
    </xf>
    <xf numFmtId="4" fontId="12" fillId="0" borderId="3">
      <alignment horizontal="right" vertical="top" shrinkToFit="1"/>
    </xf>
    <xf numFmtId="4" fontId="6" fillId="3" borderId="3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3">
      <alignment horizontal="right" vertical="top" shrinkToFit="1"/>
    </xf>
    <xf numFmtId="10" fontId="6" fillId="3" borderId="3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10" fontId="6" fillId="4" borderId="3">
      <alignment horizontal="right" vertical="top" shrinkToFit="1"/>
    </xf>
    <xf numFmtId="0" fontId="12" fillId="0" borderId="0">
      <alignment wrapText="1"/>
    </xf>
    <xf numFmtId="0" fontId="7" fillId="0" borderId="0"/>
    <xf numFmtId="0" fontId="7" fillId="0" borderId="0"/>
    <xf numFmtId="0" fontId="7" fillId="0" borderId="0"/>
    <xf numFmtId="0" fontId="5" fillId="0" borderId="0">
      <alignment vertical="top" wrapText="1"/>
    </xf>
    <xf numFmtId="0" fontId="1" fillId="0" borderId="0">
      <alignment vertical="top" wrapText="1"/>
    </xf>
    <xf numFmtId="0" fontId="7" fillId="0" borderId="0"/>
  </cellStyleXfs>
  <cellXfs count="24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164" fontId="14" fillId="2" borderId="3" xfId="1" applyNumberFormat="1" applyFont="1" applyFill="1" applyBorder="1" applyAlignment="1">
      <alignment horizontal="center" vertical="center" wrapText="1"/>
    </xf>
    <xf numFmtId="4" fontId="14" fillId="2" borderId="3" xfId="1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4" fontId="14" fillId="0" borderId="2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</cellXfs>
  <cellStyles count="41">
    <cellStyle name="br" xfId="6"/>
    <cellStyle name="br 2" xfId="7"/>
    <cellStyle name="col" xfId="8"/>
    <cellStyle name="col 2" xfId="9"/>
    <cellStyle name="Normal 2" xfId="2"/>
    <cellStyle name="style0" xfId="10"/>
    <cellStyle name="style0 2" xfId="11"/>
    <cellStyle name="td" xfId="12"/>
    <cellStyle name="td 2" xfId="13"/>
    <cellStyle name="tr" xfId="14"/>
    <cellStyle name="tr 2" xfId="15"/>
    <cellStyle name="xl21" xfId="16"/>
    <cellStyle name="xl21 2" xfId="17"/>
    <cellStyle name="xl22" xfId="18"/>
    <cellStyle name="xl23" xfId="19"/>
    <cellStyle name="xl24" xfId="20"/>
    <cellStyle name="xl25" xfId="21"/>
    <cellStyle name="xl26" xfId="22"/>
    <cellStyle name="xl27" xfId="23"/>
    <cellStyle name="xl28" xfId="24"/>
    <cellStyle name="xl29" xfId="25"/>
    <cellStyle name="xl30" xfId="26"/>
    <cellStyle name="xl31" xfId="27"/>
    <cellStyle name="xl32" xfId="28"/>
    <cellStyle name="xl33" xfId="29"/>
    <cellStyle name="xl34" xfId="30"/>
    <cellStyle name="xl35" xfId="31"/>
    <cellStyle name="xl36" xfId="32"/>
    <cellStyle name="xl37" xfId="4"/>
    <cellStyle name="xl38" xfId="3"/>
    <cellStyle name="xl39" xfId="33"/>
    <cellStyle name="xl42" xfId="34"/>
    <cellStyle name="Обычный" xfId="0" builtinId="0"/>
    <cellStyle name="Обычный 2" xfId="5"/>
    <cellStyle name="Обычный 2 2" xfId="35"/>
    <cellStyle name="Обычный 3" xfId="36"/>
    <cellStyle name="Обычный 4" xfId="37"/>
    <cellStyle name="Обычный 5" xfId="38"/>
    <cellStyle name="Обычный 6" xfId="39"/>
    <cellStyle name="Обычный 7" xfId="4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zoomScale="85" zoomScaleNormal="85" workbookViewId="0">
      <pane ySplit="4" topLeftCell="A5" activePane="bottomLeft" state="frozen"/>
      <selection pane="bottomLeft" activeCell="H6" sqref="H6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7" width="25" style="1" customWidth="1"/>
    <col min="8" max="11" width="21.83203125" style="1" customWidth="1"/>
    <col min="12" max="12" width="25.5" style="1" customWidth="1"/>
    <col min="13" max="13" width="26.1640625" style="1" customWidth="1"/>
    <col min="14" max="16384" width="9.33203125" style="1"/>
  </cols>
  <sheetData>
    <row r="1" spans="1:13" ht="32.25" customHeight="1" x14ac:dyDescent="0.2">
      <c r="A1" s="21" t="s">
        <v>113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15" customHeight="1" x14ac:dyDescent="0.2">
      <c r="A2" s="22" t="s">
        <v>101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56.25" customHeight="1" x14ac:dyDescent="0.2">
      <c r="A3" s="4" t="s">
        <v>100</v>
      </c>
      <c r="B3" s="4" t="s">
        <v>99</v>
      </c>
      <c r="C3" s="4" t="s">
        <v>98</v>
      </c>
      <c r="D3" s="4" t="s">
        <v>103</v>
      </c>
      <c r="E3" s="4" t="s">
        <v>104</v>
      </c>
      <c r="F3" s="4" t="s">
        <v>105</v>
      </c>
      <c r="G3" s="4" t="s">
        <v>97</v>
      </c>
      <c r="H3" s="4" t="s">
        <v>106</v>
      </c>
      <c r="I3" s="4" t="s">
        <v>107</v>
      </c>
      <c r="J3" s="4" t="s">
        <v>108</v>
      </c>
      <c r="K3" s="4" t="s">
        <v>109</v>
      </c>
      <c r="L3" s="4" t="s">
        <v>96</v>
      </c>
      <c r="M3" s="4" t="s">
        <v>110</v>
      </c>
    </row>
    <row r="4" spans="1:13" ht="14.45" customHeight="1" x14ac:dyDescent="0.2">
      <c r="A4" s="4" t="s">
        <v>95</v>
      </c>
      <c r="B4" s="4" t="s">
        <v>94</v>
      </c>
      <c r="C4" s="4" t="s">
        <v>93</v>
      </c>
      <c r="D4" s="4" t="s">
        <v>92</v>
      </c>
      <c r="E4" s="4" t="s">
        <v>91</v>
      </c>
      <c r="F4" s="4" t="s">
        <v>90</v>
      </c>
      <c r="G4" s="4" t="s">
        <v>89</v>
      </c>
      <c r="H4" s="4" t="s">
        <v>88</v>
      </c>
      <c r="I4" s="4" t="s">
        <v>87</v>
      </c>
      <c r="J4" s="4" t="s">
        <v>25</v>
      </c>
      <c r="K4" s="4" t="s">
        <v>20</v>
      </c>
      <c r="L4" s="4" t="s">
        <v>14</v>
      </c>
      <c r="M4" s="4" t="s">
        <v>10</v>
      </c>
    </row>
    <row r="5" spans="1:13" ht="15" customHeight="1" x14ac:dyDescent="0.2">
      <c r="A5" s="7" t="s">
        <v>86</v>
      </c>
      <c r="B5" s="6" t="s">
        <v>6</v>
      </c>
      <c r="C5" s="6" t="s">
        <v>8</v>
      </c>
      <c r="D5" s="9">
        <f>SUM(D6:D13)</f>
        <v>78873784.730000004</v>
      </c>
      <c r="E5" s="9">
        <f>SUM(E6:E13)</f>
        <v>50077847</v>
      </c>
      <c r="F5" s="9">
        <f>SUM(F6:F13)</f>
        <v>52222809.579999998</v>
      </c>
      <c r="G5" s="9">
        <f>SUM(G6:G13)</f>
        <v>51247000</v>
      </c>
      <c r="H5" s="9">
        <f t="shared" ref="H5:H37" si="0">G5-D5</f>
        <v>-27626784.730000004</v>
      </c>
      <c r="I5" s="10">
        <f>IFERROR(G5/D5,"-")</f>
        <v>0.64973425803552154</v>
      </c>
      <c r="J5" s="11">
        <f t="shared" ref="J5:J37" si="1">G5-F5</f>
        <v>-975809.57999999821</v>
      </c>
      <c r="K5" s="10">
        <f>IFERROR(G5/F5,"-")</f>
        <v>0.98131449479934318</v>
      </c>
      <c r="L5" s="9">
        <f>SUM(L6:L13)</f>
        <v>52398500</v>
      </c>
      <c r="M5" s="9">
        <f>SUM(M6:M13)</f>
        <v>59445015</v>
      </c>
    </row>
    <row r="6" spans="1:13" ht="64.5" customHeight="1" x14ac:dyDescent="0.2">
      <c r="A6" s="5" t="s">
        <v>85</v>
      </c>
      <c r="B6" s="4" t="s">
        <v>6</v>
      </c>
      <c r="C6" s="4" t="s">
        <v>4</v>
      </c>
      <c r="D6" s="12">
        <v>1151773.99</v>
      </c>
      <c r="E6" s="12">
        <v>1165000</v>
      </c>
      <c r="F6" s="12">
        <v>1165000</v>
      </c>
      <c r="G6" s="12">
        <v>1430000</v>
      </c>
      <c r="H6" s="12">
        <f t="shared" si="0"/>
        <v>278226.01</v>
      </c>
      <c r="I6" s="13">
        <f t="shared" ref="I6:I69" si="2">IFERROR(G6/D6,"-")</f>
        <v>1.2415630257460493</v>
      </c>
      <c r="J6" s="14">
        <f t="shared" si="1"/>
        <v>265000</v>
      </c>
      <c r="K6" s="13">
        <f t="shared" ref="K6:K69" si="3">IFERROR(G6/F6,"-")</f>
        <v>1.2274678111587982</v>
      </c>
      <c r="L6" s="12">
        <v>1430000</v>
      </c>
      <c r="M6" s="12">
        <v>1430000</v>
      </c>
    </row>
    <row r="7" spans="1:13" ht="80.099999999999994" customHeight="1" x14ac:dyDescent="0.2">
      <c r="A7" s="5" t="s">
        <v>84</v>
      </c>
      <c r="B7" s="4" t="s">
        <v>6</v>
      </c>
      <c r="C7" s="4" t="s">
        <v>1</v>
      </c>
      <c r="D7" s="12">
        <v>1739991.63</v>
      </c>
      <c r="E7" s="12">
        <v>1586200</v>
      </c>
      <c r="F7" s="12">
        <v>1586200</v>
      </c>
      <c r="G7" s="12">
        <v>1455240</v>
      </c>
      <c r="H7" s="12">
        <f t="shared" si="0"/>
        <v>-284751.62999999989</v>
      </c>
      <c r="I7" s="13">
        <f t="shared" si="2"/>
        <v>0.83634885071257503</v>
      </c>
      <c r="J7" s="14">
        <f t="shared" si="1"/>
        <v>-130960</v>
      </c>
      <c r="K7" s="13">
        <f t="shared" si="3"/>
        <v>0.91743790190392127</v>
      </c>
      <c r="L7" s="12">
        <v>1534000</v>
      </c>
      <c r="M7" s="12">
        <v>1534000</v>
      </c>
    </row>
    <row r="8" spans="1:13" ht="96.6" customHeight="1" x14ac:dyDescent="0.2">
      <c r="A8" s="5" t="s">
        <v>83</v>
      </c>
      <c r="B8" s="4" t="s">
        <v>6</v>
      </c>
      <c r="C8" s="4" t="s">
        <v>13</v>
      </c>
      <c r="D8" s="12">
        <v>28969755.039999999</v>
      </c>
      <c r="E8" s="12">
        <v>31470454</v>
      </c>
      <c r="F8" s="12">
        <v>33135474.379999999</v>
      </c>
      <c r="G8" s="12">
        <v>33284214</v>
      </c>
      <c r="H8" s="12">
        <f t="shared" si="0"/>
        <v>4314458.9600000009</v>
      </c>
      <c r="I8" s="13">
        <f t="shared" si="2"/>
        <v>1.1489297701704004</v>
      </c>
      <c r="J8" s="14">
        <f t="shared" si="1"/>
        <v>148739.62000000104</v>
      </c>
      <c r="K8" s="13">
        <f t="shared" si="3"/>
        <v>1.0044888332756081</v>
      </c>
      <c r="L8" s="12">
        <v>30754192</v>
      </c>
      <c r="M8" s="12">
        <v>30757192</v>
      </c>
    </row>
    <row r="9" spans="1:13" ht="15" customHeight="1" x14ac:dyDescent="0.2">
      <c r="A9" s="5" t="s">
        <v>82</v>
      </c>
      <c r="B9" s="4" t="s">
        <v>6</v>
      </c>
      <c r="C9" s="4" t="s">
        <v>19</v>
      </c>
      <c r="D9" s="12">
        <v>18553</v>
      </c>
      <c r="E9" s="12">
        <v>131880</v>
      </c>
      <c r="F9" s="12">
        <v>131880</v>
      </c>
      <c r="G9" s="12">
        <v>3464</v>
      </c>
      <c r="H9" s="12">
        <f t="shared" si="0"/>
        <v>-15089</v>
      </c>
      <c r="I9" s="13">
        <f t="shared" si="2"/>
        <v>0.18670834905406133</v>
      </c>
      <c r="J9" s="14">
        <f t="shared" si="1"/>
        <v>-128416</v>
      </c>
      <c r="K9" s="13">
        <f t="shared" si="3"/>
        <v>2.6266302699423719E-2</v>
      </c>
      <c r="L9" s="12">
        <v>3626</v>
      </c>
      <c r="M9" s="12">
        <v>3223</v>
      </c>
    </row>
    <row r="10" spans="1:13" ht="64.5" customHeight="1" x14ac:dyDescent="0.2">
      <c r="A10" s="5" t="s">
        <v>81</v>
      </c>
      <c r="B10" s="4" t="s">
        <v>6</v>
      </c>
      <c r="C10" s="4" t="s">
        <v>24</v>
      </c>
      <c r="D10" s="12">
        <v>8510892.5700000003</v>
      </c>
      <c r="E10" s="12">
        <v>8197313</v>
      </c>
      <c r="F10" s="12">
        <v>8411885.1999999993</v>
      </c>
      <c r="G10" s="12">
        <v>8640082</v>
      </c>
      <c r="H10" s="12">
        <f t="shared" si="0"/>
        <v>129189.4299999997</v>
      </c>
      <c r="I10" s="13">
        <f t="shared" si="2"/>
        <v>1.0151793045132984</v>
      </c>
      <c r="J10" s="14">
        <f t="shared" si="1"/>
        <v>228196.80000000075</v>
      </c>
      <c r="K10" s="13">
        <f t="shared" si="3"/>
        <v>1.0271279023161182</v>
      </c>
      <c r="L10" s="12">
        <v>8709082</v>
      </c>
      <c r="M10" s="12">
        <v>8703000</v>
      </c>
    </row>
    <row r="11" spans="1:13" ht="32.25" customHeight="1" x14ac:dyDescent="0.2">
      <c r="A11" s="5" t="s">
        <v>80</v>
      </c>
      <c r="B11" s="4" t="s">
        <v>6</v>
      </c>
      <c r="C11" s="4" t="s">
        <v>44</v>
      </c>
      <c r="D11" s="12">
        <v>78544</v>
      </c>
      <c r="E11" s="12"/>
      <c r="F11" s="12"/>
      <c r="G11" s="12">
        <v>0</v>
      </c>
      <c r="H11" s="12">
        <f t="shared" si="0"/>
        <v>-78544</v>
      </c>
      <c r="I11" s="13">
        <f t="shared" si="2"/>
        <v>0</v>
      </c>
      <c r="J11" s="14">
        <f t="shared" si="1"/>
        <v>0</v>
      </c>
      <c r="K11" s="13" t="str">
        <f t="shared" si="3"/>
        <v>-</v>
      </c>
      <c r="L11" s="12">
        <v>0</v>
      </c>
      <c r="M11" s="12">
        <v>0</v>
      </c>
    </row>
    <row r="12" spans="1:13" ht="15" customHeight="1" x14ac:dyDescent="0.2">
      <c r="A12" s="5" t="s">
        <v>79</v>
      </c>
      <c r="B12" s="4" t="s">
        <v>6</v>
      </c>
      <c r="C12" s="4" t="s">
        <v>20</v>
      </c>
      <c r="D12" s="12">
        <v>0</v>
      </c>
      <c r="E12" s="12">
        <v>50000</v>
      </c>
      <c r="F12" s="12">
        <v>50000</v>
      </c>
      <c r="G12" s="12">
        <v>100000</v>
      </c>
      <c r="H12" s="12">
        <f t="shared" si="0"/>
        <v>100000</v>
      </c>
      <c r="I12" s="13" t="str">
        <f t="shared" si="2"/>
        <v>-</v>
      </c>
      <c r="J12" s="14">
        <f t="shared" si="1"/>
        <v>50000</v>
      </c>
      <c r="K12" s="13">
        <f t="shared" si="3"/>
        <v>2</v>
      </c>
      <c r="L12" s="12">
        <v>0</v>
      </c>
      <c r="M12" s="12">
        <v>0</v>
      </c>
    </row>
    <row r="13" spans="1:13" ht="15" customHeight="1" x14ac:dyDescent="0.2">
      <c r="A13" s="5" t="s">
        <v>78</v>
      </c>
      <c r="B13" s="4" t="s">
        <v>6</v>
      </c>
      <c r="C13" s="4" t="s">
        <v>10</v>
      </c>
      <c r="D13" s="12">
        <v>38404274.5</v>
      </c>
      <c r="E13" s="12">
        <v>7477000</v>
      </c>
      <c r="F13" s="12">
        <v>7742370</v>
      </c>
      <c r="G13" s="12">
        <v>6334000</v>
      </c>
      <c r="H13" s="12">
        <f t="shared" si="0"/>
        <v>-32070274.5</v>
      </c>
      <c r="I13" s="13">
        <f t="shared" si="2"/>
        <v>0.16492955751579164</v>
      </c>
      <c r="J13" s="14">
        <f t="shared" si="1"/>
        <v>-1408370</v>
      </c>
      <c r="K13" s="13">
        <f t="shared" si="3"/>
        <v>0.81809575104263943</v>
      </c>
      <c r="L13" s="12">
        <v>9967600</v>
      </c>
      <c r="M13" s="12">
        <v>17017600</v>
      </c>
    </row>
    <row r="14" spans="1:13" ht="15" customHeight="1" x14ac:dyDescent="0.2">
      <c r="A14" s="7" t="s">
        <v>77</v>
      </c>
      <c r="B14" s="6" t="s">
        <v>4</v>
      </c>
      <c r="C14" s="6" t="s">
        <v>8</v>
      </c>
      <c r="D14" s="9">
        <f>SUM(D15:D16)</f>
        <v>1318562</v>
      </c>
      <c r="E14" s="9">
        <f>SUM(E15:E16)</f>
        <v>1378903</v>
      </c>
      <c r="F14" s="9">
        <f>SUM(F15:F16)</f>
        <v>1308005</v>
      </c>
      <c r="G14" s="9">
        <f>SUM(G15:G16)</f>
        <v>1494336</v>
      </c>
      <c r="H14" s="9">
        <f t="shared" si="0"/>
        <v>175774</v>
      </c>
      <c r="I14" s="10">
        <f t="shared" si="2"/>
        <v>1.1333073454263054</v>
      </c>
      <c r="J14" s="11">
        <f t="shared" si="1"/>
        <v>186331</v>
      </c>
      <c r="K14" s="10">
        <f t="shared" si="3"/>
        <v>1.1424543484160994</v>
      </c>
      <c r="L14" s="9">
        <f>SUM(L15:L16)</f>
        <v>1561663</v>
      </c>
      <c r="M14" s="9">
        <f>SUM(M15:M16)</f>
        <v>1616716</v>
      </c>
    </row>
    <row r="15" spans="1:13" ht="31.5" customHeight="1" x14ac:dyDescent="0.2">
      <c r="A15" s="5" t="s">
        <v>76</v>
      </c>
      <c r="B15" s="4" t="s">
        <v>4</v>
      </c>
      <c r="C15" s="4" t="s">
        <v>1</v>
      </c>
      <c r="D15" s="12">
        <v>1318562</v>
      </c>
      <c r="E15" s="12">
        <v>1378903</v>
      </c>
      <c r="F15" s="12">
        <v>1308005</v>
      </c>
      <c r="G15" s="12">
        <v>1494336</v>
      </c>
      <c r="H15" s="12">
        <f t="shared" si="0"/>
        <v>175774</v>
      </c>
      <c r="I15" s="13">
        <f t="shared" si="2"/>
        <v>1.1333073454263054</v>
      </c>
      <c r="J15" s="14">
        <f t="shared" si="1"/>
        <v>186331</v>
      </c>
      <c r="K15" s="13">
        <f t="shared" si="3"/>
        <v>1.1424543484160994</v>
      </c>
      <c r="L15" s="12">
        <v>1561663</v>
      </c>
      <c r="M15" s="12">
        <v>1616716</v>
      </c>
    </row>
    <row r="16" spans="1:13" ht="32.25" hidden="1" customHeight="1" x14ac:dyDescent="0.2">
      <c r="A16" s="5" t="s">
        <v>75</v>
      </c>
      <c r="B16" s="4" t="s">
        <v>4</v>
      </c>
      <c r="C16" s="4" t="s">
        <v>13</v>
      </c>
      <c r="D16" s="12"/>
      <c r="E16" s="12"/>
      <c r="F16" s="12"/>
      <c r="G16" s="12"/>
      <c r="H16" s="12"/>
      <c r="I16" s="13"/>
      <c r="J16" s="14"/>
      <c r="K16" s="13"/>
      <c r="L16" s="12"/>
      <c r="M16" s="12"/>
    </row>
    <row r="17" spans="1:13" ht="32.25" customHeight="1" x14ac:dyDescent="0.2">
      <c r="A17" s="7" t="s">
        <v>74</v>
      </c>
      <c r="B17" s="6" t="s">
        <v>1</v>
      </c>
      <c r="C17" s="6" t="s">
        <v>8</v>
      </c>
      <c r="D17" s="9">
        <f>SUM(D18:D21)</f>
        <v>12218373.65</v>
      </c>
      <c r="E17" s="9">
        <f>SUM(E18:E21)</f>
        <v>12194000</v>
      </c>
      <c r="F17" s="9">
        <f>SUM(F18:F21)</f>
        <v>14709977</v>
      </c>
      <c r="G17" s="9">
        <f>SUM(G18:G21)</f>
        <v>13421000</v>
      </c>
      <c r="H17" s="9">
        <f t="shared" si="0"/>
        <v>1202626.3499999996</v>
      </c>
      <c r="I17" s="10">
        <f t="shared" si="2"/>
        <v>1.0984276945892877</v>
      </c>
      <c r="J17" s="11">
        <f t="shared" si="1"/>
        <v>-1288977</v>
      </c>
      <c r="K17" s="10">
        <f t="shared" si="3"/>
        <v>0.9123739622434488</v>
      </c>
      <c r="L17" s="9">
        <f>SUM(L18:L21)</f>
        <v>12800000</v>
      </c>
      <c r="M17" s="9">
        <f>SUM(M18:M21)</f>
        <v>12803000</v>
      </c>
    </row>
    <row r="18" spans="1:13" ht="66.75" customHeight="1" x14ac:dyDescent="0.2">
      <c r="A18" s="5" t="s">
        <v>102</v>
      </c>
      <c r="B18" s="4" t="s">
        <v>1</v>
      </c>
      <c r="C18" s="8" t="s">
        <v>32</v>
      </c>
      <c r="D18" s="12">
        <v>3758273.65</v>
      </c>
      <c r="E18" s="12">
        <v>3913000</v>
      </c>
      <c r="F18" s="12">
        <v>6428977</v>
      </c>
      <c r="G18" s="12">
        <v>4121000</v>
      </c>
      <c r="H18" s="12">
        <f t="shared" si="0"/>
        <v>362726.35000000009</v>
      </c>
      <c r="I18" s="13">
        <f t="shared" si="2"/>
        <v>1.0965140869931065</v>
      </c>
      <c r="J18" s="14">
        <f t="shared" si="1"/>
        <v>-2307977</v>
      </c>
      <c r="K18" s="13">
        <f t="shared" si="3"/>
        <v>0.64100400421404524</v>
      </c>
      <c r="L18" s="12">
        <v>3500000</v>
      </c>
      <c r="M18" s="12">
        <v>3503000</v>
      </c>
    </row>
    <row r="19" spans="1:13" ht="64.5" customHeight="1" x14ac:dyDescent="0.2">
      <c r="A19" s="5" t="s">
        <v>73</v>
      </c>
      <c r="B19" s="4" t="s">
        <v>1</v>
      </c>
      <c r="C19" s="4" t="s">
        <v>25</v>
      </c>
      <c r="D19" s="12">
        <v>8460100</v>
      </c>
      <c r="E19" s="12">
        <v>8281000</v>
      </c>
      <c r="F19" s="12">
        <v>8281000</v>
      </c>
      <c r="G19" s="12">
        <v>9300000</v>
      </c>
      <c r="H19" s="12">
        <f t="shared" si="0"/>
        <v>839900</v>
      </c>
      <c r="I19" s="13">
        <f t="shared" si="2"/>
        <v>1.0992777863145826</v>
      </c>
      <c r="J19" s="14">
        <f t="shared" si="1"/>
        <v>1019000</v>
      </c>
      <c r="K19" s="13">
        <f t="shared" si="3"/>
        <v>1.1230527714044198</v>
      </c>
      <c r="L19" s="12">
        <v>9300000</v>
      </c>
      <c r="M19" s="12">
        <v>9300000</v>
      </c>
    </row>
    <row r="20" spans="1:13" ht="0.75" customHeight="1" x14ac:dyDescent="0.2">
      <c r="A20" s="5" t="s">
        <v>72</v>
      </c>
      <c r="B20" s="4" t="s">
        <v>1</v>
      </c>
      <c r="C20" s="4" t="s">
        <v>20</v>
      </c>
      <c r="D20" s="12"/>
      <c r="E20" s="12"/>
      <c r="F20" s="12"/>
      <c r="G20" s="12"/>
      <c r="H20" s="12"/>
      <c r="I20" s="13"/>
      <c r="J20" s="14"/>
      <c r="K20" s="13"/>
      <c r="L20" s="12"/>
      <c r="M20" s="12"/>
    </row>
    <row r="21" spans="1:13" ht="48.75" hidden="1" customHeight="1" x14ac:dyDescent="0.2">
      <c r="A21" s="5" t="s">
        <v>71</v>
      </c>
      <c r="B21" s="4" t="s">
        <v>1</v>
      </c>
      <c r="C21" s="4" t="s">
        <v>2</v>
      </c>
      <c r="D21" s="12"/>
      <c r="E21" s="12"/>
      <c r="F21" s="12"/>
      <c r="G21" s="12"/>
      <c r="H21" s="12"/>
      <c r="I21" s="13"/>
      <c r="J21" s="14"/>
      <c r="K21" s="13"/>
      <c r="L21" s="12"/>
      <c r="M21" s="12"/>
    </row>
    <row r="22" spans="1:13" ht="18" customHeight="1" x14ac:dyDescent="0.2">
      <c r="A22" s="7" t="s">
        <v>70</v>
      </c>
      <c r="B22" s="6" t="s">
        <v>13</v>
      </c>
      <c r="C22" s="6" t="s">
        <v>8</v>
      </c>
      <c r="D22" s="9">
        <f>SUM(D23:D33)</f>
        <v>72387618.609999999</v>
      </c>
      <c r="E22" s="9">
        <f>SUM(E23:E33)</f>
        <v>58054197.799999997</v>
      </c>
      <c r="F22" s="9">
        <f>SUM(F23:F33)</f>
        <v>106814781.94999999</v>
      </c>
      <c r="G22" s="9">
        <f>SUM(G23:G33)</f>
        <v>45681570.200000003</v>
      </c>
      <c r="H22" s="9">
        <f t="shared" si="0"/>
        <v>-26706048.409999996</v>
      </c>
      <c r="I22" s="10">
        <f t="shared" si="2"/>
        <v>0.63106883576481287</v>
      </c>
      <c r="J22" s="11">
        <f t="shared" si="1"/>
        <v>-61133211.749999985</v>
      </c>
      <c r="K22" s="10">
        <f t="shared" si="3"/>
        <v>0.42767086508104796</v>
      </c>
      <c r="L22" s="9">
        <f>SUM(L23:L33)</f>
        <v>37954982.200000003</v>
      </c>
      <c r="M22" s="9">
        <f>SUM(M23:M33)</f>
        <v>37402741.57</v>
      </c>
    </row>
    <row r="23" spans="1:13" ht="2.25" hidden="1" customHeight="1" x14ac:dyDescent="0.2">
      <c r="A23" s="5" t="s">
        <v>69</v>
      </c>
      <c r="B23" s="4" t="s">
        <v>13</v>
      </c>
      <c r="C23" s="4" t="s">
        <v>6</v>
      </c>
      <c r="D23" s="12"/>
      <c r="E23" s="12"/>
      <c r="F23" s="12"/>
      <c r="G23" s="12"/>
      <c r="H23" s="12"/>
      <c r="I23" s="13"/>
      <c r="J23" s="14"/>
      <c r="K23" s="13"/>
      <c r="L23" s="12"/>
      <c r="M23" s="12"/>
    </row>
    <row r="24" spans="1:13" ht="15" hidden="1" customHeight="1" x14ac:dyDescent="0.2">
      <c r="A24" s="5" t="s">
        <v>111</v>
      </c>
      <c r="B24" s="4" t="s">
        <v>13</v>
      </c>
      <c r="C24" s="8" t="s">
        <v>4</v>
      </c>
      <c r="D24" s="12"/>
      <c r="E24" s="12"/>
      <c r="F24" s="12"/>
      <c r="G24" s="12"/>
      <c r="H24" s="12"/>
      <c r="I24" s="13"/>
      <c r="J24" s="14"/>
      <c r="K24" s="13"/>
      <c r="L24" s="12"/>
      <c r="M24" s="12"/>
    </row>
    <row r="25" spans="1:13" ht="32.25" hidden="1" customHeight="1" x14ac:dyDescent="0.2">
      <c r="A25" s="5" t="s">
        <v>68</v>
      </c>
      <c r="B25" s="4" t="s">
        <v>13</v>
      </c>
      <c r="C25" s="4" t="s">
        <v>13</v>
      </c>
      <c r="D25" s="12"/>
      <c r="E25" s="12"/>
      <c r="F25" s="12"/>
      <c r="G25" s="12"/>
      <c r="H25" s="12"/>
      <c r="I25" s="13"/>
      <c r="J25" s="14"/>
      <c r="K25" s="13"/>
      <c r="L25" s="12"/>
      <c r="M25" s="12"/>
    </row>
    <row r="26" spans="1:13" ht="15" customHeight="1" x14ac:dyDescent="0.2">
      <c r="A26" s="5" t="s">
        <v>67</v>
      </c>
      <c r="B26" s="4" t="s">
        <v>13</v>
      </c>
      <c r="C26" s="4" t="s">
        <v>19</v>
      </c>
      <c r="D26" s="12">
        <v>171117.45</v>
      </c>
      <c r="E26" s="12">
        <v>196105.8</v>
      </c>
      <c r="F26" s="12">
        <v>2633490.31</v>
      </c>
      <c r="G26" s="12">
        <v>255486.2</v>
      </c>
      <c r="H26" s="12">
        <f t="shared" si="0"/>
        <v>84368.75</v>
      </c>
      <c r="I26" s="13">
        <f t="shared" si="2"/>
        <v>1.4930458582686921</v>
      </c>
      <c r="J26" s="14">
        <f t="shared" si="1"/>
        <v>-2378004.11</v>
      </c>
      <c r="K26" s="13">
        <f t="shared" si="3"/>
        <v>9.7014292792290555E-2</v>
      </c>
      <c r="L26" s="12">
        <v>255486.2</v>
      </c>
      <c r="M26" s="12">
        <v>255486.2</v>
      </c>
    </row>
    <row r="27" spans="1:13" ht="15" customHeight="1" x14ac:dyDescent="0.2">
      <c r="A27" s="5" t="s">
        <v>66</v>
      </c>
      <c r="B27" s="4" t="s">
        <v>13</v>
      </c>
      <c r="C27" s="4" t="s">
        <v>24</v>
      </c>
      <c r="D27" s="12">
        <v>167040</v>
      </c>
      <c r="E27" s="12">
        <v>90000</v>
      </c>
      <c r="F27" s="12">
        <v>1020787.68</v>
      </c>
      <c r="G27" s="12">
        <v>167040</v>
      </c>
      <c r="H27" s="12">
        <f t="shared" si="0"/>
        <v>0</v>
      </c>
      <c r="I27" s="13">
        <f t="shared" si="2"/>
        <v>1</v>
      </c>
      <c r="J27" s="14">
        <f t="shared" si="1"/>
        <v>-853747.68</v>
      </c>
      <c r="K27" s="13">
        <f t="shared" si="3"/>
        <v>0.16363833858182927</v>
      </c>
      <c r="L27" s="12">
        <v>0</v>
      </c>
      <c r="M27" s="12">
        <v>0</v>
      </c>
    </row>
    <row r="28" spans="1:13" ht="0.75" hidden="1" customHeight="1" x14ac:dyDescent="0.2">
      <c r="A28" s="5" t="s">
        <v>65</v>
      </c>
      <c r="B28" s="4" t="s">
        <v>13</v>
      </c>
      <c r="C28" s="4" t="s">
        <v>44</v>
      </c>
      <c r="D28" s="12"/>
      <c r="E28" s="12"/>
      <c r="F28" s="12"/>
      <c r="G28" s="12"/>
      <c r="H28" s="12"/>
      <c r="I28" s="13"/>
      <c r="J28" s="14"/>
      <c r="K28" s="13"/>
      <c r="L28" s="12"/>
      <c r="M28" s="12"/>
    </row>
    <row r="29" spans="1:13" ht="15" customHeight="1" x14ac:dyDescent="0.2">
      <c r="A29" s="5" t="s">
        <v>64</v>
      </c>
      <c r="B29" s="4" t="s">
        <v>13</v>
      </c>
      <c r="C29" s="4" t="s">
        <v>40</v>
      </c>
      <c r="D29" s="12">
        <v>4215000</v>
      </c>
      <c r="E29" s="12">
        <v>3214000</v>
      </c>
      <c r="F29" s="12">
        <v>16004040</v>
      </c>
      <c r="G29" s="12">
        <v>3000000</v>
      </c>
      <c r="H29" s="12">
        <f t="shared" si="0"/>
        <v>-1215000</v>
      </c>
      <c r="I29" s="13">
        <f t="shared" si="2"/>
        <v>0.71174377224199292</v>
      </c>
      <c r="J29" s="14">
        <f t="shared" si="1"/>
        <v>-13004040</v>
      </c>
      <c r="K29" s="13">
        <f t="shared" si="3"/>
        <v>0.18745266820127918</v>
      </c>
      <c r="L29" s="12">
        <v>0</v>
      </c>
      <c r="M29" s="12">
        <v>0</v>
      </c>
    </row>
    <row r="30" spans="1:13" ht="31.5" customHeight="1" x14ac:dyDescent="0.2">
      <c r="A30" s="5" t="s">
        <v>63</v>
      </c>
      <c r="B30" s="4" t="s">
        <v>13</v>
      </c>
      <c r="C30" s="4" t="s">
        <v>32</v>
      </c>
      <c r="D30" s="12">
        <v>67016135.159999996</v>
      </c>
      <c r="E30" s="12">
        <v>54554092</v>
      </c>
      <c r="F30" s="12">
        <v>87156463.959999993</v>
      </c>
      <c r="G30" s="12">
        <v>42189044</v>
      </c>
      <c r="H30" s="12">
        <f t="shared" si="0"/>
        <v>-24827091.159999996</v>
      </c>
      <c r="I30" s="13">
        <f t="shared" si="2"/>
        <v>0.62953561704616812</v>
      </c>
      <c r="J30" s="14">
        <f t="shared" si="1"/>
        <v>-44967419.959999993</v>
      </c>
      <c r="K30" s="13">
        <f t="shared" si="3"/>
        <v>0.48406098736821679</v>
      </c>
      <c r="L30" s="12">
        <v>37699496</v>
      </c>
      <c r="M30" s="12">
        <v>32624992</v>
      </c>
    </row>
    <row r="31" spans="1:13" ht="15" hidden="1" customHeight="1" x14ac:dyDescent="0.2">
      <c r="A31" s="5" t="s">
        <v>62</v>
      </c>
      <c r="B31" s="4" t="s">
        <v>13</v>
      </c>
      <c r="C31" s="4" t="s">
        <v>25</v>
      </c>
      <c r="D31" s="12"/>
      <c r="E31" s="12"/>
      <c r="F31" s="12"/>
      <c r="G31" s="12"/>
      <c r="H31" s="12"/>
      <c r="I31" s="13"/>
      <c r="J31" s="14"/>
      <c r="K31" s="13"/>
      <c r="L31" s="12"/>
      <c r="M31" s="12"/>
    </row>
    <row r="32" spans="1:13" ht="32.25" hidden="1" customHeight="1" x14ac:dyDescent="0.2">
      <c r="A32" s="5" t="s">
        <v>61</v>
      </c>
      <c r="B32" s="4" t="s">
        <v>13</v>
      </c>
      <c r="C32" s="4" t="s">
        <v>20</v>
      </c>
      <c r="D32" s="12"/>
      <c r="E32" s="12"/>
      <c r="F32" s="12"/>
      <c r="G32" s="12"/>
      <c r="H32" s="12"/>
      <c r="I32" s="13"/>
      <c r="J32" s="14"/>
      <c r="K32" s="13"/>
      <c r="L32" s="12"/>
      <c r="M32" s="12"/>
    </row>
    <row r="33" spans="1:13" ht="29.25" customHeight="1" x14ac:dyDescent="0.2">
      <c r="A33" s="5" t="s">
        <v>60</v>
      </c>
      <c r="B33" s="4" t="s">
        <v>13</v>
      </c>
      <c r="C33" s="4" t="s">
        <v>14</v>
      </c>
      <c r="D33" s="12">
        <v>818326</v>
      </c>
      <c r="E33" s="12"/>
      <c r="F33" s="12"/>
      <c r="G33" s="12">
        <v>70000</v>
      </c>
      <c r="H33" s="12">
        <f t="shared" si="0"/>
        <v>-748326</v>
      </c>
      <c r="I33" s="13">
        <f t="shared" si="2"/>
        <v>8.5540481421829448E-2</v>
      </c>
      <c r="J33" s="14">
        <f t="shared" si="1"/>
        <v>70000</v>
      </c>
      <c r="K33" s="13" t="str">
        <f t="shared" si="3"/>
        <v>-</v>
      </c>
      <c r="L33" s="12">
        <v>0</v>
      </c>
      <c r="M33" s="12">
        <v>4522263.37</v>
      </c>
    </row>
    <row r="34" spans="1:13" ht="15" customHeight="1" x14ac:dyDescent="0.2">
      <c r="A34" s="7" t="s">
        <v>59</v>
      </c>
      <c r="B34" s="6" t="s">
        <v>19</v>
      </c>
      <c r="C34" s="6" t="s">
        <v>8</v>
      </c>
      <c r="D34" s="9">
        <f>SUM(D35:D38)</f>
        <v>14543432.879999999</v>
      </c>
      <c r="E34" s="9">
        <f>SUM(E35:E38)</f>
        <v>214987529.58999997</v>
      </c>
      <c r="F34" s="9">
        <f>SUM(F35:F38)</f>
        <v>243987081.40000001</v>
      </c>
      <c r="G34" s="9">
        <f>SUM(G35:G38)</f>
        <v>29810015.670000002</v>
      </c>
      <c r="H34" s="9">
        <f t="shared" si="0"/>
        <v>15266582.790000003</v>
      </c>
      <c r="I34" s="10">
        <f t="shared" si="2"/>
        <v>2.0497234673523659</v>
      </c>
      <c r="J34" s="11">
        <f t="shared" si="1"/>
        <v>-214177065.73000002</v>
      </c>
      <c r="K34" s="10">
        <f t="shared" si="3"/>
        <v>0.12217866412823938</v>
      </c>
      <c r="L34" s="9">
        <f>SUM(L35:L38)</f>
        <v>26201165.940000001</v>
      </c>
      <c r="M34" s="9">
        <f>SUM(M35:M38)</f>
        <v>143292</v>
      </c>
    </row>
    <row r="35" spans="1:13" ht="15" customHeight="1" x14ac:dyDescent="0.2">
      <c r="A35" s="5" t="s">
        <v>58</v>
      </c>
      <c r="B35" s="4" t="s">
        <v>19</v>
      </c>
      <c r="C35" s="4" t="s">
        <v>6</v>
      </c>
      <c r="D35" s="12">
        <v>538836.52</v>
      </c>
      <c r="E35" s="12">
        <v>32500</v>
      </c>
      <c r="F35" s="12">
        <v>176025.58</v>
      </c>
      <c r="G35" s="12">
        <v>100000</v>
      </c>
      <c r="H35" s="12">
        <f t="shared" si="0"/>
        <v>-438836.52</v>
      </c>
      <c r="I35" s="13">
        <f t="shared" si="2"/>
        <v>0.18558504534919051</v>
      </c>
      <c r="J35" s="14">
        <f t="shared" si="1"/>
        <v>-76025.579999999987</v>
      </c>
      <c r="K35" s="13">
        <f t="shared" si="3"/>
        <v>0.5680992501203519</v>
      </c>
      <c r="L35" s="12">
        <v>100000</v>
      </c>
      <c r="M35" s="12">
        <v>100000</v>
      </c>
    </row>
    <row r="36" spans="1:13" ht="15" customHeight="1" x14ac:dyDescent="0.2">
      <c r="A36" s="5" t="s">
        <v>57</v>
      </c>
      <c r="B36" s="4" t="s">
        <v>19</v>
      </c>
      <c r="C36" s="4" t="s">
        <v>4</v>
      </c>
      <c r="D36" s="12">
        <v>3135340.17</v>
      </c>
      <c r="E36" s="12">
        <v>180991234.88999999</v>
      </c>
      <c r="F36" s="12">
        <v>219018383.47</v>
      </c>
      <c r="G36" s="12">
        <v>8751224.6199999992</v>
      </c>
      <c r="H36" s="12">
        <f t="shared" si="0"/>
        <v>5615884.4499999993</v>
      </c>
      <c r="I36" s="13">
        <f t="shared" si="2"/>
        <v>2.7911563484353916</v>
      </c>
      <c r="J36" s="14">
        <f t="shared" si="1"/>
        <v>-210267158.84999999</v>
      </c>
      <c r="K36" s="13">
        <f t="shared" si="3"/>
        <v>3.9956575705430208E-2</v>
      </c>
      <c r="L36" s="12">
        <v>4090000</v>
      </c>
      <c r="M36" s="12">
        <v>40000</v>
      </c>
    </row>
    <row r="37" spans="1:13" ht="12" customHeight="1" x14ac:dyDescent="0.2">
      <c r="A37" s="5" t="s">
        <v>56</v>
      </c>
      <c r="B37" s="4" t="s">
        <v>19</v>
      </c>
      <c r="C37" s="4" t="s">
        <v>1</v>
      </c>
      <c r="D37" s="12">
        <v>10869256.189999999</v>
      </c>
      <c r="E37" s="12">
        <v>33963794.700000003</v>
      </c>
      <c r="F37" s="12">
        <v>24792672.350000001</v>
      </c>
      <c r="G37" s="12">
        <v>20713026.050000001</v>
      </c>
      <c r="H37" s="12">
        <f t="shared" si="0"/>
        <v>9843769.8600000013</v>
      </c>
      <c r="I37" s="13">
        <f t="shared" si="2"/>
        <v>1.9056525752936551</v>
      </c>
      <c r="J37" s="14">
        <f t="shared" si="1"/>
        <v>-4079646.3000000007</v>
      </c>
      <c r="K37" s="13">
        <f t="shared" si="3"/>
        <v>0.83544951337204276</v>
      </c>
      <c r="L37" s="12">
        <v>22011165.940000001</v>
      </c>
      <c r="M37" s="12">
        <v>3292</v>
      </c>
    </row>
    <row r="38" spans="1:13" ht="30" customHeight="1" x14ac:dyDescent="0.2">
      <c r="A38" s="5" t="s">
        <v>112</v>
      </c>
      <c r="B38" s="4">
        <v>5</v>
      </c>
      <c r="C38" s="4">
        <v>5</v>
      </c>
      <c r="D38" s="12"/>
      <c r="E38" s="12"/>
      <c r="F38" s="12"/>
      <c r="G38" s="12">
        <v>245765</v>
      </c>
      <c r="H38" s="12"/>
      <c r="I38" s="13"/>
      <c r="J38" s="14"/>
      <c r="K38" s="13"/>
      <c r="L38" s="12"/>
      <c r="M38" s="12"/>
    </row>
    <row r="39" spans="1:13" ht="15" customHeight="1" x14ac:dyDescent="0.2">
      <c r="A39" s="7" t="s">
        <v>55</v>
      </c>
      <c r="B39" s="6" t="s">
        <v>24</v>
      </c>
      <c r="C39" s="6" t="s">
        <v>8</v>
      </c>
      <c r="D39" s="9">
        <f>SUM(D40:D43)</f>
        <v>0</v>
      </c>
      <c r="E39" s="9">
        <f>SUM(E40:E43)</f>
        <v>0</v>
      </c>
      <c r="F39" s="9">
        <f>SUM(F40:F43)</f>
        <v>0</v>
      </c>
      <c r="G39" s="9">
        <f>SUM(G40:G43)</f>
        <v>1319900</v>
      </c>
      <c r="H39" s="9">
        <f t="shared" ref="H39:H69" si="4">G39-D39</f>
        <v>1319900</v>
      </c>
      <c r="I39" s="10" t="str">
        <f t="shared" si="2"/>
        <v>-</v>
      </c>
      <c r="J39" s="11">
        <f t="shared" ref="J39:J69" si="5">G39-F39</f>
        <v>1319900</v>
      </c>
      <c r="K39" s="10" t="str">
        <f t="shared" si="3"/>
        <v>-</v>
      </c>
      <c r="L39" s="9">
        <f>SUM(L40:L43)</f>
        <v>1326000</v>
      </c>
      <c r="M39" s="9">
        <f>SUM(M40:M43)</f>
        <v>1326000</v>
      </c>
    </row>
    <row r="40" spans="1:13" ht="0.75" customHeight="1" x14ac:dyDescent="0.2">
      <c r="A40" s="5" t="s">
        <v>54</v>
      </c>
      <c r="B40" s="4" t="s">
        <v>24</v>
      </c>
      <c r="C40" s="4" t="s">
        <v>6</v>
      </c>
      <c r="D40" s="12"/>
      <c r="E40" s="12"/>
      <c r="F40" s="12"/>
      <c r="G40" s="12"/>
      <c r="H40" s="12"/>
      <c r="I40" s="13"/>
      <c r="J40" s="14"/>
      <c r="K40" s="13"/>
      <c r="L40" s="12"/>
      <c r="M40" s="12"/>
    </row>
    <row r="41" spans="1:13" ht="32.25" hidden="1" customHeight="1" x14ac:dyDescent="0.2">
      <c r="A41" s="5" t="s">
        <v>53</v>
      </c>
      <c r="B41" s="4" t="s">
        <v>24</v>
      </c>
      <c r="C41" s="4" t="s">
        <v>1</v>
      </c>
      <c r="D41" s="12"/>
      <c r="E41" s="12"/>
      <c r="F41" s="12"/>
      <c r="G41" s="12"/>
      <c r="H41" s="12"/>
      <c r="I41" s="13"/>
      <c r="J41" s="14"/>
      <c r="K41" s="13"/>
      <c r="L41" s="12"/>
      <c r="M41" s="12"/>
    </row>
    <row r="42" spans="1:13" ht="32.25" hidden="1" customHeight="1" x14ac:dyDescent="0.2">
      <c r="A42" s="5" t="s">
        <v>52</v>
      </c>
      <c r="B42" s="4" t="s">
        <v>24</v>
      </c>
      <c r="C42" s="4" t="s">
        <v>13</v>
      </c>
      <c r="D42" s="12"/>
      <c r="E42" s="12"/>
      <c r="F42" s="12"/>
      <c r="G42" s="12"/>
      <c r="H42" s="12"/>
      <c r="I42" s="13"/>
      <c r="J42" s="14"/>
      <c r="K42" s="13"/>
      <c r="L42" s="12"/>
      <c r="M42" s="12"/>
    </row>
    <row r="43" spans="1:13" ht="32.25" customHeight="1" x14ac:dyDescent="0.2">
      <c r="A43" s="5" t="s">
        <v>51</v>
      </c>
      <c r="B43" s="4" t="s">
        <v>24</v>
      </c>
      <c r="C43" s="4" t="s">
        <v>19</v>
      </c>
      <c r="D43" s="12"/>
      <c r="E43" s="12"/>
      <c r="F43" s="12"/>
      <c r="G43" s="12">
        <v>1319900</v>
      </c>
      <c r="H43" s="12"/>
      <c r="I43" s="13"/>
      <c r="J43" s="14"/>
      <c r="K43" s="13"/>
      <c r="L43" s="12">
        <v>1326000</v>
      </c>
      <c r="M43" s="12">
        <v>1326000</v>
      </c>
    </row>
    <row r="44" spans="1:13" ht="15" customHeight="1" x14ac:dyDescent="0.2">
      <c r="A44" s="7" t="s">
        <v>50</v>
      </c>
      <c r="B44" s="6" t="s">
        <v>44</v>
      </c>
      <c r="C44" s="6" t="s">
        <v>8</v>
      </c>
      <c r="D44" s="9">
        <f>SUM(D45:D51)</f>
        <v>350303511.66000003</v>
      </c>
      <c r="E44" s="9">
        <f>SUM(E45:E51)</f>
        <v>342347150.70999998</v>
      </c>
      <c r="F44" s="9">
        <f>SUM(F45:F51)</f>
        <v>456842404.13</v>
      </c>
      <c r="G44" s="9">
        <f>SUM(G45:G51)</f>
        <v>432390236.68000001</v>
      </c>
      <c r="H44" s="9">
        <f t="shared" si="4"/>
        <v>82086725.019999981</v>
      </c>
      <c r="I44" s="10">
        <f t="shared" si="2"/>
        <v>1.2343302944095869</v>
      </c>
      <c r="J44" s="11">
        <f t="shared" si="5"/>
        <v>-24452167.449999988</v>
      </c>
      <c r="K44" s="10">
        <f t="shared" si="3"/>
        <v>0.94647570534402092</v>
      </c>
      <c r="L44" s="9">
        <f>SUM(L45:L51)</f>
        <v>364716237.72000003</v>
      </c>
      <c r="M44" s="9">
        <f>SUM(M45:M51)</f>
        <v>362736514.63999999</v>
      </c>
    </row>
    <row r="45" spans="1:13" ht="15" customHeight="1" x14ac:dyDescent="0.2">
      <c r="A45" s="5" t="s">
        <v>49</v>
      </c>
      <c r="B45" s="4" t="s">
        <v>44</v>
      </c>
      <c r="C45" s="4" t="s">
        <v>6</v>
      </c>
      <c r="D45" s="12">
        <v>91117635.040000007</v>
      </c>
      <c r="E45" s="12">
        <v>90427271.709999993</v>
      </c>
      <c r="F45" s="12">
        <v>94754000.909999996</v>
      </c>
      <c r="G45" s="12">
        <v>87399984</v>
      </c>
      <c r="H45" s="12">
        <f t="shared" si="4"/>
        <v>-3717651.0400000066</v>
      </c>
      <c r="I45" s="13">
        <f t="shared" si="2"/>
        <v>0.95919943446328493</v>
      </c>
      <c r="J45" s="14">
        <f t="shared" si="5"/>
        <v>-7354016.9099999964</v>
      </c>
      <c r="K45" s="13">
        <f t="shared" si="3"/>
        <v>0.92238832303255403</v>
      </c>
      <c r="L45" s="12">
        <v>82326684</v>
      </c>
      <c r="M45" s="12">
        <v>82326684</v>
      </c>
    </row>
    <row r="46" spans="1:13" ht="15" customHeight="1" x14ac:dyDescent="0.2">
      <c r="A46" s="5" t="s">
        <v>48</v>
      </c>
      <c r="B46" s="4" t="s">
        <v>44</v>
      </c>
      <c r="C46" s="4" t="s">
        <v>4</v>
      </c>
      <c r="D46" s="12">
        <v>203831148.38</v>
      </c>
      <c r="E46" s="12">
        <v>196825200</v>
      </c>
      <c r="F46" s="12">
        <v>283480976.97000003</v>
      </c>
      <c r="G46" s="12">
        <v>259149544.47999999</v>
      </c>
      <c r="H46" s="12">
        <f t="shared" si="4"/>
        <v>55318396.099999994</v>
      </c>
      <c r="I46" s="13">
        <f t="shared" si="2"/>
        <v>1.2713932416103086</v>
      </c>
      <c r="J46" s="14">
        <f t="shared" si="5"/>
        <v>-24331432.490000039</v>
      </c>
      <c r="K46" s="13">
        <f t="shared" si="3"/>
        <v>0.91416908199602065</v>
      </c>
      <c r="L46" s="12">
        <v>203799980.72</v>
      </c>
      <c r="M46" s="12">
        <v>206999730.63999999</v>
      </c>
    </row>
    <row r="47" spans="1:13" ht="15" customHeight="1" x14ac:dyDescent="0.2">
      <c r="A47" s="5" t="s">
        <v>47</v>
      </c>
      <c r="B47" s="4" t="s">
        <v>44</v>
      </c>
      <c r="C47" s="4" t="s">
        <v>1</v>
      </c>
      <c r="D47" s="12">
        <v>35497950.049999997</v>
      </c>
      <c r="E47" s="12">
        <v>35392079</v>
      </c>
      <c r="F47" s="12">
        <v>39945538.539999999</v>
      </c>
      <c r="G47" s="12">
        <v>44440908.200000003</v>
      </c>
      <c r="H47" s="12">
        <f t="shared" si="4"/>
        <v>8942958.150000006</v>
      </c>
      <c r="I47" s="13">
        <f t="shared" si="2"/>
        <v>1.2519288617343696</v>
      </c>
      <c r="J47" s="14">
        <f t="shared" si="5"/>
        <v>4495369.6600000039</v>
      </c>
      <c r="K47" s="13">
        <f t="shared" si="3"/>
        <v>1.1125374653667144</v>
      </c>
      <c r="L47" s="12">
        <v>42614173</v>
      </c>
      <c r="M47" s="12">
        <v>34722600</v>
      </c>
    </row>
    <row r="48" spans="1:13" ht="32.25" hidden="1" customHeight="1" x14ac:dyDescent="0.2">
      <c r="A48" s="5"/>
      <c r="B48" s="4"/>
      <c r="C48" s="4"/>
      <c r="D48" s="12"/>
      <c r="E48" s="12"/>
      <c r="F48" s="12"/>
      <c r="G48" s="12"/>
      <c r="H48" s="12"/>
      <c r="I48" s="13"/>
      <c r="J48" s="14"/>
      <c r="K48" s="13"/>
      <c r="L48" s="12"/>
      <c r="M48" s="12"/>
    </row>
    <row r="49" spans="1:13" ht="48.75" hidden="1" customHeight="1" x14ac:dyDescent="0.2">
      <c r="A49" s="5"/>
      <c r="B49" s="4"/>
      <c r="C49" s="4"/>
      <c r="D49" s="12"/>
      <c r="E49" s="12"/>
      <c r="F49" s="12"/>
      <c r="G49" s="12"/>
      <c r="H49" s="12"/>
      <c r="I49" s="13"/>
      <c r="J49" s="14"/>
      <c r="K49" s="13"/>
      <c r="L49" s="12"/>
      <c r="M49" s="12"/>
    </row>
    <row r="50" spans="1:13" ht="15" customHeight="1" x14ac:dyDescent="0.2">
      <c r="A50" s="5" t="s">
        <v>46</v>
      </c>
      <c r="B50" s="4" t="s">
        <v>44</v>
      </c>
      <c r="C50" s="4" t="s">
        <v>44</v>
      </c>
      <c r="D50" s="12">
        <v>25000</v>
      </c>
      <c r="E50" s="12">
        <v>50000</v>
      </c>
      <c r="F50" s="12">
        <v>50000</v>
      </c>
      <c r="G50" s="12">
        <v>120000</v>
      </c>
      <c r="H50" s="12">
        <f t="shared" si="4"/>
        <v>95000</v>
      </c>
      <c r="I50" s="13">
        <f t="shared" si="2"/>
        <v>4.8</v>
      </c>
      <c r="J50" s="14">
        <f t="shared" si="5"/>
        <v>70000</v>
      </c>
      <c r="K50" s="13">
        <f t="shared" si="3"/>
        <v>2.4</v>
      </c>
      <c r="L50" s="12">
        <v>0</v>
      </c>
      <c r="M50" s="12">
        <v>0</v>
      </c>
    </row>
    <row r="51" spans="1:13" ht="32.25" customHeight="1" x14ac:dyDescent="0.2">
      <c r="A51" s="5" t="s">
        <v>45</v>
      </c>
      <c r="B51" s="4" t="s">
        <v>44</v>
      </c>
      <c r="C51" s="4" t="s">
        <v>32</v>
      </c>
      <c r="D51" s="12">
        <v>19831778.190000001</v>
      </c>
      <c r="E51" s="12">
        <v>19652600</v>
      </c>
      <c r="F51" s="12">
        <v>38611887.710000001</v>
      </c>
      <c r="G51" s="12">
        <v>41279800</v>
      </c>
      <c r="H51" s="12">
        <f t="shared" si="4"/>
        <v>21448021.809999999</v>
      </c>
      <c r="I51" s="13">
        <f t="shared" si="2"/>
        <v>2.0814976652378543</v>
      </c>
      <c r="J51" s="14">
        <f t="shared" si="5"/>
        <v>2667912.2899999991</v>
      </c>
      <c r="K51" s="13">
        <f t="shared" si="3"/>
        <v>1.0690956192050938</v>
      </c>
      <c r="L51" s="12">
        <v>35975400</v>
      </c>
      <c r="M51" s="12">
        <v>38687500</v>
      </c>
    </row>
    <row r="52" spans="1:13" ht="15" customHeight="1" x14ac:dyDescent="0.2">
      <c r="A52" s="7" t="s">
        <v>43</v>
      </c>
      <c r="B52" s="6" t="s">
        <v>40</v>
      </c>
      <c r="C52" s="6" t="s">
        <v>8</v>
      </c>
      <c r="D52" s="9">
        <f>SUM(D53:D54)</f>
        <v>54773235.049999997</v>
      </c>
      <c r="E52" s="9">
        <f>SUM(E53:E54)</f>
        <v>45666552</v>
      </c>
      <c r="F52" s="9">
        <f>SUM(F53:F54)</f>
        <v>65609200.009999998</v>
      </c>
      <c r="G52" s="9">
        <f>SUM(G53:G54)</f>
        <v>56323300</v>
      </c>
      <c r="H52" s="9">
        <f t="shared" si="4"/>
        <v>1550064.950000003</v>
      </c>
      <c r="I52" s="10">
        <f t="shared" si="2"/>
        <v>1.0282996786402159</v>
      </c>
      <c r="J52" s="11">
        <f t="shared" si="5"/>
        <v>-9285900.0099999979</v>
      </c>
      <c r="K52" s="10">
        <f t="shared" si="3"/>
        <v>0.85846649542160758</v>
      </c>
      <c r="L52" s="9">
        <f>SUM(L53:L54)</f>
        <v>45001939.200000003</v>
      </c>
      <c r="M52" s="9">
        <f>SUM(M53:M54)</f>
        <v>44112591.810000002</v>
      </c>
    </row>
    <row r="53" spans="1:13" ht="15" customHeight="1" x14ac:dyDescent="0.2">
      <c r="A53" s="5" t="s">
        <v>42</v>
      </c>
      <c r="B53" s="4" t="s">
        <v>40</v>
      </c>
      <c r="C53" s="4" t="s">
        <v>6</v>
      </c>
      <c r="D53" s="12">
        <v>54773235.049999997</v>
      </c>
      <c r="E53" s="12">
        <v>45666552</v>
      </c>
      <c r="F53" s="12">
        <v>59658287.009999998</v>
      </c>
      <c r="G53" s="12">
        <v>51248300</v>
      </c>
      <c r="H53" s="12">
        <f t="shared" si="4"/>
        <v>-3524935.049999997</v>
      </c>
      <c r="I53" s="13">
        <f t="shared" si="2"/>
        <v>0.93564493594759846</v>
      </c>
      <c r="J53" s="14">
        <f t="shared" si="5"/>
        <v>-8409987.0099999979</v>
      </c>
      <c r="K53" s="13">
        <f t="shared" si="3"/>
        <v>0.8590306991451111</v>
      </c>
      <c r="L53" s="12">
        <v>42305154</v>
      </c>
      <c r="M53" s="12">
        <v>39712300</v>
      </c>
    </row>
    <row r="54" spans="1:13" ht="30" customHeight="1" x14ac:dyDescent="0.2">
      <c r="A54" s="5" t="s">
        <v>41</v>
      </c>
      <c r="B54" s="4" t="s">
        <v>40</v>
      </c>
      <c r="C54" s="4" t="s">
        <v>13</v>
      </c>
      <c r="D54" s="12"/>
      <c r="E54" s="12"/>
      <c r="F54" s="12">
        <v>5950913</v>
      </c>
      <c r="G54" s="12">
        <v>5075000</v>
      </c>
      <c r="H54" s="12"/>
      <c r="I54" s="13"/>
      <c r="J54" s="14">
        <f t="shared" si="5"/>
        <v>-875913</v>
      </c>
      <c r="K54" s="13">
        <f t="shared" si="3"/>
        <v>0.8528103166690556</v>
      </c>
      <c r="L54" s="12">
        <v>2696785.2</v>
      </c>
      <c r="M54" s="12">
        <v>4400291.8099999996</v>
      </c>
    </row>
    <row r="55" spans="1:13" ht="15" hidden="1" customHeight="1" x14ac:dyDescent="0.2">
      <c r="A55" s="7" t="s">
        <v>39</v>
      </c>
      <c r="B55" s="6" t="s">
        <v>32</v>
      </c>
      <c r="C55" s="6" t="s">
        <v>8</v>
      </c>
      <c r="D55" s="9">
        <f>SUM(D56:D61)</f>
        <v>0</v>
      </c>
      <c r="E55" s="9">
        <f>SUM(E56:E61)</f>
        <v>0</v>
      </c>
      <c r="F55" s="9">
        <f>SUM(F56:F61)</f>
        <v>0</v>
      </c>
      <c r="G55" s="9">
        <f>SUM(G56:G61)</f>
        <v>0</v>
      </c>
      <c r="H55" s="9">
        <f t="shared" si="4"/>
        <v>0</v>
      </c>
      <c r="I55" s="10" t="str">
        <f t="shared" si="2"/>
        <v>-</v>
      </c>
      <c r="J55" s="11">
        <f t="shared" si="5"/>
        <v>0</v>
      </c>
      <c r="K55" s="10" t="str">
        <f t="shared" si="3"/>
        <v>-</v>
      </c>
      <c r="L55" s="9">
        <f>SUM(L56:L61)</f>
        <v>0</v>
      </c>
      <c r="M55" s="9">
        <f>SUM(M56:M61)</f>
        <v>0</v>
      </c>
    </row>
    <row r="56" spans="1:13" ht="15" hidden="1" customHeight="1" x14ac:dyDescent="0.2">
      <c r="A56" s="5" t="s">
        <v>38</v>
      </c>
      <c r="B56" s="4" t="s">
        <v>32</v>
      </c>
      <c r="C56" s="4" t="s">
        <v>6</v>
      </c>
      <c r="D56" s="12"/>
      <c r="E56" s="12"/>
      <c r="F56" s="12"/>
      <c r="G56" s="12"/>
      <c r="H56" s="12"/>
      <c r="I56" s="13"/>
      <c r="J56" s="14"/>
      <c r="K56" s="13"/>
      <c r="L56" s="12"/>
      <c r="M56" s="12"/>
    </row>
    <row r="57" spans="1:13" ht="15" hidden="1" customHeight="1" x14ac:dyDescent="0.2">
      <c r="A57" s="5" t="s">
        <v>37</v>
      </c>
      <c r="B57" s="4" t="s">
        <v>32</v>
      </c>
      <c r="C57" s="4" t="s">
        <v>4</v>
      </c>
      <c r="D57" s="12"/>
      <c r="E57" s="12"/>
      <c r="F57" s="12"/>
      <c r="G57" s="12"/>
      <c r="H57" s="12"/>
      <c r="I57" s="13"/>
      <c r="J57" s="14"/>
      <c r="K57" s="13"/>
      <c r="L57" s="12"/>
      <c r="M57" s="12"/>
    </row>
    <row r="58" spans="1:13" ht="15" hidden="1" customHeight="1" x14ac:dyDescent="0.2">
      <c r="A58" s="5" t="s">
        <v>36</v>
      </c>
      <c r="B58" s="4" t="s">
        <v>32</v>
      </c>
      <c r="C58" s="4" t="s">
        <v>13</v>
      </c>
      <c r="D58" s="12"/>
      <c r="E58" s="12"/>
      <c r="F58" s="12"/>
      <c r="G58" s="12"/>
      <c r="H58" s="12"/>
      <c r="I58" s="13"/>
      <c r="J58" s="14"/>
      <c r="K58" s="13"/>
      <c r="L58" s="12"/>
      <c r="M58" s="12"/>
    </row>
    <row r="59" spans="1:13" ht="15" hidden="1" customHeight="1" x14ac:dyDescent="0.2">
      <c r="A59" s="5" t="s">
        <v>35</v>
      </c>
      <c r="B59" s="4" t="s">
        <v>32</v>
      </c>
      <c r="C59" s="4" t="s">
        <v>19</v>
      </c>
      <c r="D59" s="12"/>
      <c r="E59" s="12"/>
      <c r="F59" s="12"/>
      <c r="G59" s="12"/>
      <c r="H59" s="12"/>
      <c r="I59" s="13"/>
      <c r="J59" s="14"/>
      <c r="K59" s="13"/>
      <c r="L59" s="12"/>
      <c r="M59" s="12"/>
    </row>
    <row r="60" spans="1:13" ht="48.75" hidden="1" customHeight="1" x14ac:dyDescent="0.2">
      <c r="A60" s="5" t="s">
        <v>34</v>
      </c>
      <c r="B60" s="4" t="s">
        <v>32</v>
      </c>
      <c r="C60" s="4" t="s">
        <v>24</v>
      </c>
      <c r="D60" s="12"/>
      <c r="E60" s="12"/>
      <c r="F60" s="12"/>
      <c r="G60" s="12"/>
      <c r="H60" s="12"/>
      <c r="I60" s="13"/>
      <c r="J60" s="14"/>
      <c r="K60" s="13"/>
      <c r="L60" s="12"/>
      <c r="M60" s="12"/>
    </row>
    <row r="61" spans="1:13" ht="32.25" hidden="1" customHeight="1" x14ac:dyDescent="0.2">
      <c r="A61" s="5" t="s">
        <v>33</v>
      </c>
      <c r="B61" s="4" t="s">
        <v>32</v>
      </c>
      <c r="C61" s="4" t="s">
        <v>32</v>
      </c>
      <c r="D61" s="12"/>
      <c r="E61" s="12"/>
      <c r="F61" s="12"/>
      <c r="G61" s="12"/>
      <c r="H61" s="12"/>
      <c r="I61" s="13"/>
      <c r="J61" s="14"/>
      <c r="K61" s="13"/>
      <c r="L61" s="12"/>
      <c r="M61" s="12"/>
    </row>
    <row r="62" spans="1:13" ht="15" customHeight="1" x14ac:dyDescent="0.2">
      <c r="A62" s="7" t="s">
        <v>31</v>
      </c>
      <c r="B62" s="6" t="s">
        <v>25</v>
      </c>
      <c r="C62" s="6" t="s">
        <v>8</v>
      </c>
      <c r="D62" s="9">
        <f>SUM(D63:D67)</f>
        <v>22907302.77</v>
      </c>
      <c r="E62" s="9">
        <f>SUM(E63:E67)</f>
        <v>19845401.399999999</v>
      </c>
      <c r="F62" s="9">
        <f>SUM(F63:F67)</f>
        <v>22561223.75</v>
      </c>
      <c r="G62" s="9">
        <f>SUM(G63:G67)</f>
        <v>21268925.800000001</v>
      </c>
      <c r="H62" s="9">
        <f t="shared" si="4"/>
        <v>-1638376.9699999988</v>
      </c>
      <c r="I62" s="10">
        <f t="shared" si="2"/>
        <v>0.92847796240133251</v>
      </c>
      <c r="J62" s="11">
        <f t="shared" si="5"/>
        <v>-1292297.9499999993</v>
      </c>
      <c r="K62" s="10">
        <f t="shared" si="3"/>
        <v>0.94272039653877382</v>
      </c>
      <c r="L62" s="9">
        <f>SUM(L63:L67)</f>
        <v>25636313.800000001</v>
      </c>
      <c r="M62" s="9">
        <f>SUM(M63:M67)</f>
        <v>23841169.800000001</v>
      </c>
    </row>
    <row r="63" spans="1:13" ht="18.75" customHeight="1" x14ac:dyDescent="0.2">
      <c r="A63" s="5" t="s">
        <v>30</v>
      </c>
      <c r="B63" s="4" t="s">
        <v>25</v>
      </c>
      <c r="C63" s="4" t="s">
        <v>6</v>
      </c>
      <c r="D63" s="12">
        <v>5872705.75</v>
      </c>
      <c r="E63" s="12">
        <v>5872700</v>
      </c>
      <c r="F63" s="12">
        <v>5932719.3499999996</v>
      </c>
      <c r="G63" s="12">
        <v>5932700</v>
      </c>
      <c r="H63" s="12">
        <f t="shared" si="4"/>
        <v>59994.25</v>
      </c>
      <c r="I63" s="13">
        <f t="shared" si="2"/>
        <v>1.0102157766034847</v>
      </c>
      <c r="J63" s="14">
        <f t="shared" si="5"/>
        <v>-19.349999999627471</v>
      </c>
      <c r="K63" s="13">
        <f t="shared" si="3"/>
        <v>0.99999673842653625</v>
      </c>
      <c r="L63" s="12">
        <v>5932700</v>
      </c>
      <c r="M63" s="12">
        <v>5932700</v>
      </c>
    </row>
    <row r="64" spans="1:13" ht="15" hidden="1" customHeight="1" x14ac:dyDescent="0.2">
      <c r="A64" s="5" t="s">
        <v>29</v>
      </c>
      <c r="B64" s="4" t="s">
        <v>25</v>
      </c>
      <c r="C64" s="4" t="s">
        <v>4</v>
      </c>
      <c r="D64" s="12"/>
      <c r="E64" s="12"/>
      <c r="F64" s="12"/>
      <c r="G64" s="12"/>
      <c r="H64" s="12"/>
      <c r="I64" s="13"/>
      <c r="J64" s="14"/>
      <c r="K64" s="13"/>
      <c r="L64" s="12"/>
      <c r="M64" s="12"/>
    </row>
    <row r="65" spans="1:13" ht="15" customHeight="1" x14ac:dyDescent="0.2">
      <c r="A65" s="5" t="s">
        <v>28</v>
      </c>
      <c r="B65" s="4" t="s">
        <v>25</v>
      </c>
      <c r="C65" s="4" t="s">
        <v>1</v>
      </c>
      <c r="D65" s="12">
        <v>12800</v>
      </c>
      <c r="E65" s="12"/>
      <c r="F65" s="12"/>
      <c r="G65" s="12"/>
      <c r="H65" s="12">
        <f t="shared" si="4"/>
        <v>-12800</v>
      </c>
      <c r="I65" s="13">
        <f t="shared" si="2"/>
        <v>0</v>
      </c>
      <c r="J65" s="14">
        <f t="shared" si="5"/>
        <v>0</v>
      </c>
      <c r="K65" s="13" t="str">
        <f t="shared" si="3"/>
        <v>-</v>
      </c>
      <c r="L65" s="12">
        <v>0</v>
      </c>
      <c r="M65" s="12">
        <v>0</v>
      </c>
    </row>
    <row r="66" spans="1:13" ht="15" customHeight="1" x14ac:dyDescent="0.2">
      <c r="A66" s="5" t="s">
        <v>27</v>
      </c>
      <c r="B66" s="4" t="s">
        <v>25</v>
      </c>
      <c r="C66" s="4" t="s">
        <v>13</v>
      </c>
      <c r="D66" s="12">
        <v>14394073.02</v>
      </c>
      <c r="E66" s="12">
        <v>13886701.4</v>
      </c>
      <c r="F66" s="12">
        <v>16565504.4</v>
      </c>
      <c r="G66" s="12">
        <v>15251225.800000001</v>
      </c>
      <c r="H66" s="12">
        <f t="shared" si="4"/>
        <v>857152.78000000119</v>
      </c>
      <c r="I66" s="13">
        <f t="shared" si="2"/>
        <v>1.0595490087349857</v>
      </c>
      <c r="J66" s="14">
        <f t="shared" si="5"/>
        <v>-1314278.5999999996</v>
      </c>
      <c r="K66" s="13">
        <f t="shared" si="3"/>
        <v>0.9206617215953895</v>
      </c>
      <c r="L66" s="12">
        <v>19618613.800000001</v>
      </c>
      <c r="M66" s="12">
        <v>17823469.800000001</v>
      </c>
    </row>
    <row r="67" spans="1:13" ht="32.25" customHeight="1" x14ac:dyDescent="0.2">
      <c r="A67" s="5" t="s">
        <v>26</v>
      </c>
      <c r="B67" s="4" t="s">
        <v>25</v>
      </c>
      <c r="C67" s="4" t="s">
        <v>24</v>
      </c>
      <c r="D67" s="12">
        <v>2627724</v>
      </c>
      <c r="E67" s="12">
        <v>86000</v>
      </c>
      <c r="F67" s="12">
        <v>63000</v>
      </c>
      <c r="G67" s="12">
        <v>85000</v>
      </c>
      <c r="H67" s="12">
        <f t="shared" si="4"/>
        <v>-2542724</v>
      </c>
      <c r="I67" s="13">
        <f t="shared" si="2"/>
        <v>3.2347385037393574E-2</v>
      </c>
      <c r="J67" s="14">
        <f t="shared" si="5"/>
        <v>22000</v>
      </c>
      <c r="K67" s="13">
        <f t="shared" si="3"/>
        <v>1.3492063492063493</v>
      </c>
      <c r="L67" s="12">
        <v>85000</v>
      </c>
      <c r="M67" s="12">
        <v>85000</v>
      </c>
    </row>
    <row r="68" spans="1:13" ht="15" customHeight="1" x14ac:dyDescent="0.2">
      <c r="A68" s="7" t="s">
        <v>23</v>
      </c>
      <c r="B68" s="6" t="s">
        <v>20</v>
      </c>
      <c r="C68" s="6" t="s">
        <v>8</v>
      </c>
      <c r="D68" s="9">
        <f>SUM(D69:D72)</f>
        <v>40210087.189999998</v>
      </c>
      <c r="E68" s="9">
        <f>SUM(E69:E72)</f>
        <v>14493500</v>
      </c>
      <c r="F68" s="9">
        <f>SUM(F69:F72)</f>
        <v>17250500</v>
      </c>
      <c r="G68" s="9">
        <f>SUM(G69:G72)</f>
        <v>24495160</v>
      </c>
      <c r="H68" s="9">
        <f t="shared" si="4"/>
        <v>-15714927.189999998</v>
      </c>
      <c r="I68" s="10">
        <f t="shared" si="2"/>
        <v>0.6091794798717024</v>
      </c>
      <c r="J68" s="11">
        <f t="shared" si="5"/>
        <v>7244660</v>
      </c>
      <c r="K68" s="10">
        <f t="shared" si="3"/>
        <v>1.4199681168661777</v>
      </c>
      <c r="L68" s="9">
        <f>SUM(L69:L72)</f>
        <v>12719800</v>
      </c>
      <c r="M68" s="9">
        <f>SUM(M69:M72)</f>
        <v>12719800</v>
      </c>
    </row>
    <row r="69" spans="1:13" ht="15" customHeight="1" x14ac:dyDescent="0.2">
      <c r="A69" s="5" t="s">
        <v>22</v>
      </c>
      <c r="B69" s="4" t="s">
        <v>20</v>
      </c>
      <c r="C69" s="4" t="s">
        <v>6</v>
      </c>
      <c r="D69" s="12">
        <v>15469227.560000001</v>
      </c>
      <c r="E69" s="12">
        <v>14493500</v>
      </c>
      <c r="F69" s="12">
        <v>17250500</v>
      </c>
      <c r="G69" s="12">
        <v>24495160</v>
      </c>
      <c r="H69" s="12">
        <f t="shared" si="4"/>
        <v>9025932.4399999995</v>
      </c>
      <c r="I69" s="13">
        <f t="shared" si="2"/>
        <v>1.583476608963919</v>
      </c>
      <c r="J69" s="14">
        <f t="shared" si="5"/>
        <v>7244660</v>
      </c>
      <c r="K69" s="13">
        <f t="shared" si="3"/>
        <v>1.4199681168661777</v>
      </c>
      <c r="L69" s="12">
        <v>12719800</v>
      </c>
      <c r="M69" s="12">
        <v>12719800</v>
      </c>
    </row>
    <row r="70" spans="1:13" ht="18" customHeight="1" x14ac:dyDescent="0.2">
      <c r="A70" s="5" t="s">
        <v>21</v>
      </c>
      <c r="B70" s="4" t="s">
        <v>20</v>
      </c>
      <c r="C70" s="4" t="s">
        <v>4</v>
      </c>
      <c r="D70" s="12">
        <v>24740859.629999999</v>
      </c>
      <c r="E70" s="12"/>
      <c r="F70" s="12"/>
      <c r="G70" s="12"/>
      <c r="H70" s="12"/>
      <c r="I70" s="13"/>
      <c r="J70" s="14"/>
      <c r="K70" s="13"/>
      <c r="L70" s="12"/>
      <c r="M70" s="12"/>
    </row>
    <row r="71" spans="1:13" ht="15" hidden="1" customHeight="1" x14ac:dyDescent="0.2">
      <c r="A71" s="5"/>
      <c r="B71" s="4"/>
      <c r="C71" s="4"/>
      <c r="D71" s="12"/>
      <c r="E71" s="12"/>
      <c r="F71" s="12"/>
      <c r="G71" s="12"/>
      <c r="H71" s="12"/>
      <c r="I71" s="13"/>
      <c r="J71" s="14"/>
      <c r="K71" s="13"/>
      <c r="L71" s="12"/>
      <c r="M71" s="12"/>
    </row>
    <row r="72" spans="1:13" ht="32.25" hidden="1" customHeight="1" x14ac:dyDescent="0.2">
      <c r="A72" s="5"/>
      <c r="B72" s="4"/>
      <c r="C72" s="4"/>
      <c r="D72" s="12"/>
      <c r="E72" s="12"/>
      <c r="F72" s="12"/>
      <c r="G72" s="12"/>
      <c r="H72" s="12"/>
      <c r="I72" s="13"/>
      <c r="J72" s="14"/>
      <c r="K72" s="13"/>
      <c r="L72" s="12"/>
      <c r="M72" s="12"/>
    </row>
    <row r="73" spans="1:13" ht="15" hidden="1" customHeight="1" x14ac:dyDescent="0.2">
      <c r="A73" s="7" t="s">
        <v>18</v>
      </c>
      <c r="B73" s="6" t="s">
        <v>14</v>
      </c>
      <c r="C73" s="6" t="s">
        <v>8</v>
      </c>
      <c r="D73" s="9"/>
      <c r="E73" s="9"/>
      <c r="F73" s="9"/>
      <c r="G73" s="9"/>
      <c r="H73" s="9"/>
      <c r="I73" s="10"/>
      <c r="J73" s="11"/>
      <c r="K73" s="10"/>
      <c r="L73" s="9"/>
      <c r="M73" s="9"/>
    </row>
    <row r="74" spans="1:13" ht="15" hidden="1" customHeight="1" x14ac:dyDescent="0.2">
      <c r="A74" s="5" t="s">
        <v>17</v>
      </c>
      <c r="B74" s="4" t="s">
        <v>14</v>
      </c>
      <c r="C74" s="4" t="s">
        <v>6</v>
      </c>
      <c r="D74" s="12"/>
      <c r="E74" s="12"/>
      <c r="F74" s="12"/>
      <c r="G74" s="12"/>
      <c r="H74" s="12"/>
      <c r="I74" s="13"/>
      <c r="J74" s="14"/>
      <c r="K74" s="13"/>
      <c r="L74" s="12"/>
      <c r="M74" s="12"/>
    </row>
    <row r="75" spans="1:13" ht="15" hidden="1" customHeight="1" x14ac:dyDescent="0.2">
      <c r="A75" s="5" t="s">
        <v>16</v>
      </c>
      <c r="B75" s="4" t="s">
        <v>14</v>
      </c>
      <c r="C75" s="4" t="s">
        <v>4</v>
      </c>
      <c r="D75" s="12"/>
      <c r="E75" s="12"/>
      <c r="F75" s="12"/>
      <c r="G75" s="12"/>
      <c r="H75" s="12"/>
      <c r="I75" s="13"/>
      <c r="J75" s="14"/>
      <c r="K75" s="13"/>
      <c r="L75" s="12"/>
      <c r="M75" s="12"/>
    </row>
    <row r="76" spans="1:13" ht="32.25" hidden="1" customHeight="1" x14ac:dyDescent="0.2">
      <c r="A76" s="5" t="s">
        <v>15</v>
      </c>
      <c r="B76" s="4" t="s">
        <v>14</v>
      </c>
      <c r="C76" s="4" t="s">
        <v>13</v>
      </c>
      <c r="D76" s="12"/>
      <c r="E76" s="12"/>
      <c r="F76" s="12"/>
      <c r="G76" s="12"/>
      <c r="H76" s="12"/>
      <c r="I76" s="13"/>
      <c r="J76" s="14"/>
      <c r="K76" s="13"/>
      <c r="L76" s="12"/>
      <c r="M76" s="12"/>
    </row>
    <row r="77" spans="1:13" ht="32.25" customHeight="1" x14ac:dyDescent="0.2">
      <c r="A77" s="7" t="s">
        <v>12</v>
      </c>
      <c r="B77" s="6" t="s">
        <v>10</v>
      </c>
      <c r="C77" s="6" t="s">
        <v>8</v>
      </c>
      <c r="D77" s="9">
        <f>SUM(D78)</f>
        <v>274748.78000000003</v>
      </c>
      <c r="E77" s="9">
        <f>SUM(E78)</f>
        <v>325735.90999999997</v>
      </c>
      <c r="F77" s="9">
        <f>SUM(F78)</f>
        <v>152272.98000000001</v>
      </c>
      <c r="G77" s="9">
        <f>SUM(G78)</f>
        <v>3500</v>
      </c>
      <c r="H77" s="9">
        <f t="shared" ref="H77:H83" si="6">G77-D77</f>
        <v>-271248.78000000003</v>
      </c>
      <c r="I77" s="10">
        <f t="shared" ref="I77:I83" si="7">IFERROR(G77/D77,"-")</f>
        <v>1.2738910069045619E-2</v>
      </c>
      <c r="J77" s="11">
        <f t="shared" ref="J77:J83" si="8">G77-F77</f>
        <v>-148772.98000000001</v>
      </c>
      <c r="K77" s="10">
        <f t="shared" ref="K77:K83" si="9">IFERROR(G77/F77,"-")</f>
        <v>2.2985036478566319E-2</v>
      </c>
      <c r="L77" s="9">
        <f>SUM(L78)</f>
        <v>3500</v>
      </c>
      <c r="M77" s="9">
        <f>SUM(M78)</f>
        <v>3183.56</v>
      </c>
    </row>
    <row r="78" spans="1:13" ht="32.25" customHeight="1" x14ac:dyDescent="0.2">
      <c r="A78" s="5" t="s">
        <v>11</v>
      </c>
      <c r="B78" s="4" t="s">
        <v>10</v>
      </c>
      <c r="C78" s="4" t="s">
        <v>6</v>
      </c>
      <c r="D78" s="12">
        <v>274748.78000000003</v>
      </c>
      <c r="E78" s="12">
        <v>325735.90999999997</v>
      </c>
      <c r="F78" s="12">
        <v>152272.98000000001</v>
      </c>
      <c r="G78" s="12">
        <v>3500</v>
      </c>
      <c r="H78" s="12">
        <f t="shared" si="6"/>
        <v>-271248.78000000003</v>
      </c>
      <c r="I78" s="13">
        <f t="shared" si="7"/>
        <v>1.2738910069045619E-2</v>
      </c>
      <c r="J78" s="14">
        <f t="shared" si="8"/>
        <v>-148772.98000000001</v>
      </c>
      <c r="K78" s="13">
        <f t="shared" si="9"/>
        <v>2.2985036478566319E-2</v>
      </c>
      <c r="L78" s="12">
        <v>3500</v>
      </c>
      <c r="M78" s="12">
        <v>3183.56</v>
      </c>
    </row>
    <row r="79" spans="1:13" ht="48.95" customHeight="1" x14ac:dyDescent="0.2">
      <c r="A79" s="7" t="s">
        <v>9</v>
      </c>
      <c r="B79" s="6" t="s">
        <v>2</v>
      </c>
      <c r="C79" s="6" t="s">
        <v>8</v>
      </c>
      <c r="D79" s="9">
        <f>SUM(D80:D82)</f>
        <v>6155380</v>
      </c>
      <c r="E79" s="9">
        <f>SUM(E80:E82)</f>
        <v>3629000</v>
      </c>
      <c r="F79" s="9">
        <f>SUM(F80:F82)</f>
        <v>5629000</v>
      </c>
      <c r="G79" s="9">
        <f>SUM(G80:G82)</f>
        <v>3766600</v>
      </c>
      <c r="H79" s="9">
        <f t="shared" si="6"/>
        <v>-2388780</v>
      </c>
      <c r="I79" s="10">
        <f t="shared" si="7"/>
        <v>0.61191997894524786</v>
      </c>
      <c r="J79" s="11">
        <f t="shared" si="8"/>
        <v>-1862400</v>
      </c>
      <c r="K79" s="10">
        <f t="shared" si="9"/>
        <v>0.66914194350683953</v>
      </c>
      <c r="L79" s="9">
        <f>SUM(L80:L82)</f>
        <v>1766600</v>
      </c>
      <c r="M79" s="9">
        <f>SUM(M80:M82)</f>
        <v>1766600</v>
      </c>
    </row>
    <row r="80" spans="1:13" ht="64.5" customHeight="1" x14ac:dyDescent="0.2">
      <c r="A80" s="5" t="s">
        <v>7</v>
      </c>
      <c r="B80" s="4" t="s">
        <v>2</v>
      </c>
      <c r="C80" s="4" t="s">
        <v>6</v>
      </c>
      <c r="D80" s="12">
        <v>1564000</v>
      </c>
      <c r="E80" s="12">
        <v>1629000</v>
      </c>
      <c r="F80" s="12">
        <v>1629000</v>
      </c>
      <c r="G80" s="12">
        <v>1766600</v>
      </c>
      <c r="H80" s="12">
        <f t="shared" si="6"/>
        <v>202600</v>
      </c>
      <c r="I80" s="13">
        <f t="shared" si="7"/>
        <v>1.129539641943734</v>
      </c>
      <c r="J80" s="14">
        <f t="shared" si="8"/>
        <v>137600</v>
      </c>
      <c r="K80" s="13">
        <f t="shared" si="9"/>
        <v>1.0844689993861265</v>
      </c>
      <c r="L80" s="12">
        <v>1766600</v>
      </c>
      <c r="M80" s="12">
        <v>1766600</v>
      </c>
    </row>
    <row r="81" spans="1:13" ht="15.75" customHeight="1" x14ac:dyDescent="0.2">
      <c r="A81" s="5" t="s">
        <v>5</v>
      </c>
      <c r="B81" s="4" t="s">
        <v>2</v>
      </c>
      <c r="C81" s="4" t="s">
        <v>4</v>
      </c>
      <c r="D81" s="12">
        <v>4591380</v>
      </c>
      <c r="E81" s="12">
        <v>2000000</v>
      </c>
      <c r="F81" s="12">
        <v>4000000</v>
      </c>
      <c r="G81" s="12">
        <v>2000000</v>
      </c>
      <c r="H81" s="12">
        <f t="shared" si="6"/>
        <v>-2591380</v>
      </c>
      <c r="I81" s="13">
        <f t="shared" si="7"/>
        <v>0.43559888312446365</v>
      </c>
      <c r="J81" s="14">
        <f t="shared" si="8"/>
        <v>-2000000</v>
      </c>
      <c r="K81" s="13">
        <f t="shared" si="9"/>
        <v>0.5</v>
      </c>
      <c r="L81" s="12">
        <v>0</v>
      </c>
      <c r="M81" s="12">
        <v>0</v>
      </c>
    </row>
    <row r="82" spans="1:13" ht="32.25" hidden="1" customHeight="1" x14ac:dyDescent="0.2">
      <c r="A82" s="3" t="s">
        <v>3</v>
      </c>
      <c r="B82" s="2" t="s">
        <v>2</v>
      </c>
      <c r="C82" s="2" t="s">
        <v>1</v>
      </c>
      <c r="D82" s="12"/>
      <c r="E82" s="12"/>
      <c r="F82" s="12"/>
      <c r="G82" s="12"/>
      <c r="H82" s="15"/>
      <c r="I82" s="16"/>
      <c r="J82" s="17"/>
      <c r="K82" s="16"/>
      <c r="L82" s="12"/>
      <c r="M82" s="12"/>
    </row>
    <row r="83" spans="1:13" ht="28.5" customHeight="1" x14ac:dyDescent="0.2">
      <c r="A83" s="23" t="s">
        <v>0</v>
      </c>
      <c r="B83" s="23"/>
      <c r="C83" s="23"/>
      <c r="D83" s="18">
        <f>D5+D14+D17+D22+D34+D39+D44+D52+D55+D62+D68+D73+D77+D79</f>
        <v>653966037.31999993</v>
      </c>
      <c r="E83" s="18">
        <f>E5+E14+E17+E22+E34+E39+E44+E52+E55+E62+E68+E73+E77+E79</f>
        <v>762999817.40999985</v>
      </c>
      <c r="F83" s="18">
        <f>F5+F14+F17+F22+F34+F39+F44+F52+F55+F62+F68+F73+F77+F79</f>
        <v>987087255.79999995</v>
      </c>
      <c r="G83" s="18">
        <f>G5+G14+G17+G22+G34+G39+G44+G52+G55+G62+G68+G73+G77+G79</f>
        <v>681221544.3499999</v>
      </c>
      <c r="H83" s="18">
        <f t="shared" si="6"/>
        <v>27255507.029999971</v>
      </c>
      <c r="I83" s="19">
        <f t="shared" si="7"/>
        <v>1.041677251530821</v>
      </c>
      <c r="J83" s="20">
        <f t="shared" si="8"/>
        <v>-305865711.45000005</v>
      </c>
      <c r="K83" s="19">
        <f t="shared" si="9"/>
        <v>0.69013305596564867</v>
      </c>
      <c r="L83" s="18">
        <f>L5+L14+L17+L22+L34+L39+L44+L52+L55+L62+L68+L73+L77+L79</f>
        <v>582086701.86000001</v>
      </c>
      <c r="M83" s="18">
        <f>M5+M14+M17+M22+M34+M39+M44+M52+M55+M62+M68+M73+M77+M79</f>
        <v>557916624.37999988</v>
      </c>
    </row>
  </sheetData>
  <autoFilter ref="A4:M83"/>
  <mergeCells count="3">
    <mergeCell ref="A1:M1"/>
    <mergeCell ref="A2:M2"/>
    <mergeCell ref="A83:C83"/>
  </mergeCells>
  <conditionalFormatting sqref="I6:I13 I15:I16 I19:I21 I23:I33 I35:I38 I40:I43 I45:I51 I53:I54 I56:I61 I63:I67 I69:I72 I74:I76 I78 I80:I82">
    <cfRule type="colorScale" priority="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I18">
    <cfRule type="colorScale" priority="2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K6:K13 K15:K16 K18:K21 K23:K33 K35:K38 K40:K43 K45:K51 K53:K54 K56:K61 K63:K67 K69:K72 K74:K76 K78 K80:K82">
    <cfRule type="colorScale" priority="1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8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Бунакова</cp:lastModifiedBy>
  <dcterms:created xsi:type="dcterms:W3CDTF">2021-10-28T08:24:53Z</dcterms:created>
  <dcterms:modified xsi:type="dcterms:W3CDTF">2022-11-15T09:05:12Z</dcterms:modified>
</cp:coreProperties>
</file>