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27" i="2" l="1"/>
  <c r="D27" i="2"/>
  <c r="I32" i="2"/>
  <c r="I31" i="2"/>
  <c r="I54" i="2" l="1"/>
  <c r="G52" i="2" l="1"/>
  <c r="F52" i="2"/>
  <c r="E52" i="2"/>
  <c r="D52" i="2"/>
  <c r="G50" i="2"/>
  <c r="D50" i="2"/>
  <c r="G47" i="2"/>
  <c r="F47" i="2"/>
  <c r="E47" i="2"/>
  <c r="D47" i="2"/>
  <c r="F27" i="2" l="1"/>
  <c r="E27" i="2"/>
  <c r="G18" i="2"/>
  <c r="F18" i="2"/>
  <c r="E18" i="2"/>
  <c r="D18" i="2"/>
  <c r="G16" i="2"/>
  <c r="F16" i="2"/>
  <c r="E16" i="2"/>
  <c r="D16" i="2"/>
  <c r="G7" i="2"/>
  <c r="F7" i="2"/>
  <c r="E7" i="2"/>
  <c r="D7" i="2"/>
  <c r="C52" i="2" l="1"/>
  <c r="C50" i="2"/>
  <c r="C47" i="2"/>
  <c r="C42" i="2"/>
  <c r="C39" i="2"/>
  <c r="C33" i="2"/>
  <c r="C27" i="2"/>
  <c r="C21" i="2"/>
  <c r="C18" i="2"/>
  <c r="C16" i="2"/>
  <c r="C7" i="2"/>
  <c r="C56" i="2" l="1"/>
  <c r="J11" i="2"/>
  <c r="J55" i="2"/>
  <c r="I11" i="2"/>
  <c r="J36" i="2"/>
  <c r="I51" i="2" l="1"/>
  <c r="J51" i="2"/>
  <c r="J48" i="2"/>
  <c r="I48" i="2"/>
  <c r="D42" i="2" l="1"/>
  <c r="D21" i="2"/>
  <c r="G42" i="2"/>
  <c r="G21" i="2"/>
  <c r="I50" i="2" l="1"/>
  <c r="J50" i="2" l="1"/>
  <c r="I8" i="2"/>
  <c r="J23" i="2"/>
  <c r="I36" i="2" l="1"/>
  <c r="I55" i="2" l="1"/>
  <c r="J54" i="2"/>
  <c r="J53" i="2"/>
  <c r="I53" i="2"/>
  <c r="J52" i="2"/>
  <c r="J47" i="2"/>
  <c r="J46" i="2"/>
  <c r="I46" i="2"/>
  <c r="J45" i="2"/>
  <c r="I45" i="2"/>
  <c r="J44" i="2"/>
  <c r="I44" i="2"/>
  <c r="J43" i="2"/>
  <c r="I43" i="2"/>
  <c r="J42" i="2"/>
  <c r="F42" i="2"/>
  <c r="E42" i="2"/>
  <c r="I41" i="2"/>
  <c r="J40" i="2"/>
  <c r="I40" i="2"/>
  <c r="G39" i="2"/>
  <c r="J39" i="2" s="1"/>
  <c r="F39" i="2"/>
  <c r="E39" i="2"/>
  <c r="D39" i="2"/>
  <c r="J38" i="2"/>
  <c r="I38" i="2"/>
  <c r="I37" i="2"/>
  <c r="J35" i="2"/>
  <c r="I35" i="2"/>
  <c r="J34" i="2"/>
  <c r="I34" i="2"/>
  <c r="G33" i="2"/>
  <c r="F33" i="2"/>
  <c r="E33" i="2"/>
  <c r="D33" i="2"/>
  <c r="J30" i="2"/>
  <c r="I30" i="2"/>
  <c r="I29" i="2"/>
  <c r="J28" i="2"/>
  <c r="I28" i="2"/>
  <c r="J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J18" i="2"/>
  <c r="J17" i="2"/>
  <c r="I17" i="2"/>
  <c r="H16" i="2"/>
  <c r="I15" i="2"/>
  <c r="I14" i="2"/>
  <c r="J12" i="2"/>
  <c r="I12" i="2"/>
  <c r="J10" i="2"/>
  <c r="I10" i="2"/>
  <c r="J9" i="2"/>
  <c r="I9" i="2"/>
  <c r="J8" i="2"/>
  <c r="D56" i="2" l="1"/>
  <c r="G56" i="2"/>
  <c r="J56" i="2" s="1"/>
  <c r="J33" i="2"/>
  <c r="J16" i="2"/>
  <c r="I52" i="2"/>
  <c r="I47" i="2"/>
  <c r="I42" i="2"/>
  <c r="I21" i="2"/>
  <c r="I18" i="2"/>
  <c r="I33" i="2"/>
  <c r="E56" i="2"/>
  <c r="F56" i="2"/>
  <c r="I7" i="2"/>
  <c r="I16" i="2"/>
  <c r="I27" i="2"/>
  <c r="I39" i="2"/>
  <c r="J7" i="2"/>
  <c r="J21" i="2"/>
  <c r="I56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<sst xmlns="http://schemas.openxmlformats.org/spreadsheetml/2006/main" count="156" uniqueCount="116">
  <si>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</si>
  <si>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</si>
  <si>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</si>
  <si>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</si>
  <si>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</si>
  <si>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</si>
  <si>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</si>
  <si>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</si>
  <si>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</si>
  <si>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</si>
  <si>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</si>
  <si>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</si>
  <si>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</si>
  <si>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</si>
  <si>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</si>
  <si>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</si>
  <si>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</si>
  <si>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</si>
  <si>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</si>
  <si>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</si>
  <si>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</si>
  <si>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</si>
  <si>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</si>
  <si>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</si>
  <si>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</si>
  <si>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</si>
  <si>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</si>
  <si>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</si>
  <si>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</si>
  <si>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</si>
  <si>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</si>
  <si>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</si>
  <si>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</si>
  <si>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</si>
  <si>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</si>
  <si>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</si>
  <si>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</si>
  <si>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</si>
  <si>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</si>
  <si>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</si>
  <si>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</si>
  <si>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</si>
  <si>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</si>
  <si>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</si>
  <si>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</si>
  <si>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</si>
  <si>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</si>
  <si>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</si>
  <si>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</si>
  <si>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</si>
  <si>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</si>
  <si>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</si>
  <si>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</si>
  <si>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</si>
  <si>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</si>
  <si>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</si>
  <si>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</si>
  <si>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</si>
  <si>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</si>
  <si>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</si>
  <si>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</si>
  <si>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</si>
  <si>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</si>
  <si>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</si>
  <si>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</si>
  <si>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</si>
  <si>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</si>
  <si>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</si>
  <si>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</si>
  <si>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</si>
  <si>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</si>
  <si>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</si>
  <si>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</si>
  <si>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</si>
  <si>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</si>
  <si>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</si>
  <si>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</si>
  <si>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</si>
  <si>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</si>
  <si>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</si>
  <si>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</si>
  <si>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</si>
  <si>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</si>
  <si>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</si>
  <si>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</si>
  <si>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</si>
  <si>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</si>
  <si>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</si>
  <si>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</si>
  <si>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</si>
  <si>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</si>
  <si>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</si>
  <si>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</si>
  <si>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</si>
  <si>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</si>
  <si>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</si>
  <si>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</si>
  <si>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</si>
  <si>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</si>
  <si>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</si>
  <si>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</si>
  <si>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</si>
  <si>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</si>
  <si>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 xml:space="preserve">Сведения об исполнении бюджета Трубчевского муниципального района Брянской области  за 1 квартал 2023 года по расходам в разрезе разделов и подразделов классификации расходов </t>
  </si>
  <si>
    <t>Уточненные плановые  назначения на 2023 год</t>
  </si>
  <si>
    <t>Кассовое исполнение   за 1 квартал  2023 года</t>
  </si>
  <si>
    <t>Другие вопросы в области жилищно-коммунального хозяйства</t>
  </si>
  <si>
    <t>0505</t>
  </si>
  <si>
    <t xml:space="preserve">Молодежная политика </t>
  </si>
  <si>
    <t>Гражданскеая оборона</t>
  </si>
  <si>
    <t>ОБСЛУЖИВАНИЕ ГОСУДАРСТВЕННОГО (МУНИЦИПАЛЬНОГО) ДОЛГА</t>
  </si>
  <si>
    <t>Обслуживание государственного внутреннего (муниципального) долга</t>
  </si>
  <si>
    <t xml:space="preserve">МЕЖБЮДЖЕТНЫЕ ТРАНСФЕРТЫ ОБЩЕГО ХАРАКТЕРА БЮДЖЕТАМ БЮДЖЕТНОЙ СИСТЕМЫ РОССИЙСКОЙ ФЕДЕРАЦИИ 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</si>
  <si>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</si>
  <si>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Врио зам. главы администрацииТрубчевского муниципального района</t>
  </si>
  <si>
    <t>С.И.Сидорова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</si>
</sst>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view="pageBreakPreview" topLeftCell="A12" zoomScaleNormal="100" zoomScaleSheetLayoutView="100" workbookViewId="0">
      <selection activeCell="A20" sqref="A20"/>
    </sheetView>
  </sheetViews>
  <sheetFormatPr defaultRowHeight="15" x14ac:dyDescent="0.25"/>
  <cols>
    <col min="1" max="1" width="50.42578125" customWidth="1"/>
    <col min="2" max="2" width="8.5703125" customWidth="1"/>
    <col min="3" max="3" width="2.7109375" hidden="1" customWidth="1"/>
    <col min="4" max="4" width="19.140625" customWidth="1"/>
    <col min="5" max="5" width="19.28515625" hidden="1" customWidth="1"/>
    <col min="6" max="6" width="15.140625" hidden="1" customWidth="1"/>
    <col min="7" max="7" width="18.140625" customWidth="1"/>
    <col min="8" max="8" width="15.28515625" hidden="1" customWidth="1"/>
    <col min="9" max="9" width="14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30" t="s">
        <v>103</v>
      </c>
      <c r="B2" s="30"/>
      <c r="C2" s="30"/>
      <c r="D2" s="30"/>
      <c r="E2" s="30"/>
      <c r="F2" s="30"/>
      <c r="G2" s="30"/>
      <c r="H2" s="30"/>
      <c r="I2" s="30"/>
      <c r="J2" s="30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1" t="s">
        <v>0</v>
      </c>
      <c r="J3" s="31"/>
      <c r="L3" t="s">
        <v>100</v>
      </c>
    </row>
    <row r="4" spans="1:12" s="4" customFormat="1" ht="22.5" customHeight="1" x14ac:dyDescent="0.25">
      <c r="A4" s="32" t="s">
        <v>1</v>
      </c>
      <c r="B4" s="32" t="s">
        <v>2</v>
      </c>
      <c r="C4" s="33" t="s">
        <v>101</v>
      </c>
      <c r="D4" s="32" t="s">
        <v>104</v>
      </c>
      <c r="E4" s="33" t="s">
        <v>3</v>
      </c>
      <c r="F4" s="33"/>
      <c r="G4" s="33" t="s">
        <v>105</v>
      </c>
      <c r="H4" s="33"/>
      <c r="I4" s="33" t="s">
        <v>4</v>
      </c>
      <c r="J4" s="34" t="s">
        <v>102</v>
      </c>
    </row>
    <row r="5" spans="1:12" s="4" customFormat="1" ht="15.75" customHeight="1" x14ac:dyDescent="0.25">
      <c r="A5" s="32"/>
      <c r="B5" s="32"/>
      <c r="C5" s="33"/>
      <c r="D5" s="32"/>
      <c r="E5" s="33"/>
      <c r="F5" s="33"/>
      <c r="G5" s="33"/>
      <c r="H5" s="33"/>
      <c r="I5" s="33"/>
      <c r="J5" s="34"/>
    </row>
    <row r="6" spans="1:12" s="4" customFormat="1" ht="57" customHeight="1" x14ac:dyDescent="0.25">
      <c r="A6" s="32"/>
      <c r="B6" s="32"/>
      <c r="C6" s="33"/>
      <c r="D6" s="32"/>
      <c r="E6" s="33"/>
      <c r="F6" s="33"/>
      <c r="G6" s="33"/>
      <c r="H6" s="33"/>
      <c r="I6" s="33"/>
      <c r="J6" s="34"/>
    </row>
    <row r="7" spans="1:12" ht="15.75" x14ac:dyDescent="0.25">
      <c r="A7" s="5" t="s">
        <v>5</v>
      </c>
      <c r="B7" s="6" t="s">
        <v>6</v>
      </c>
      <c r="C7" s="21">
        <f>C8+C9+C10+C11+C12+C14+C15</f>
        <v>15708528.890000001</v>
      </c>
      <c r="D7" s="21">
        <f>D8+D9+D10+D11+D12+D14+D15+D13</f>
        <v>50852640.329999998</v>
      </c>
      <c r="E7" s="21">
        <f>SUM(E8:E15)</f>
        <v>10142214.889999997</v>
      </c>
      <c r="F7" s="21">
        <f>SUM(F8:F15)</f>
        <v>51002640.329999998</v>
      </c>
      <c r="G7" s="21">
        <f>G8+G9+G10+G11+G12+G14+G15</f>
        <v>10142214.889999997</v>
      </c>
      <c r="H7" s="21" t="s">
        <v>7</v>
      </c>
      <c r="I7" s="22">
        <f t="shared" ref="I7:I15" si="0">G7/D7*100</f>
        <v>19.94432309548478</v>
      </c>
      <c r="J7" s="22">
        <f>G7/C7*100</f>
        <v>64.565020448582544</v>
      </c>
    </row>
    <row r="8" spans="1:12" ht="46.5" customHeight="1" x14ac:dyDescent="0.25">
      <c r="A8" s="7" t="s">
        <v>8</v>
      </c>
      <c r="B8" s="8" t="s">
        <v>9</v>
      </c>
      <c r="C8" s="23">
        <v>221182.26</v>
      </c>
      <c r="D8" s="23">
        <v>1109139.99</v>
      </c>
      <c r="E8" s="23">
        <v>20367.439999999999</v>
      </c>
      <c r="F8" s="23">
        <v>1109139.99</v>
      </c>
      <c r="G8" s="23">
        <v>20367.439999999999</v>
      </c>
      <c r="H8" s="23" t="s">
        <v>7</v>
      </c>
      <c r="I8" s="24">
        <f t="shared" si="0"/>
        <v>1.8363272610881154</v>
      </c>
      <c r="J8" s="24">
        <f>G8/C8*100</f>
        <v>9.2084419428574407</v>
      </c>
    </row>
    <row r="9" spans="1:12" ht="66.75" customHeight="1" x14ac:dyDescent="0.25">
      <c r="A9" s="7" t="s">
        <v>10</v>
      </c>
      <c r="B9" s="8" t="s">
        <v>11</v>
      </c>
      <c r="C9" s="23">
        <v>283439.73</v>
      </c>
      <c r="D9" s="23">
        <v>1455240</v>
      </c>
      <c r="E9" s="23">
        <v>276924.26</v>
      </c>
      <c r="F9" s="23">
        <v>1455240</v>
      </c>
      <c r="G9" s="23">
        <v>276924.26</v>
      </c>
      <c r="H9" s="23" t="s">
        <v>7</v>
      </c>
      <c r="I9" s="24">
        <f t="shared" si="0"/>
        <v>19.029456309612161</v>
      </c>
      <c r="J9" s="24">
        <f t="shared" ref="J9:J56" si="1">G9/C9*100</f>
        <v>97.701285560778658</v>
      </c>
    </row>
    <row r="10" spans="1:12" ht="60.75" customHeight="1" x14ac:dyDescent="0.25">
      <c r="A10" s="7" t="s">
        <v>12</v>
      </c>
      <c r="B10" s="35" t="s">
        <v>13</v>
      </c>
      <c r="C10" s="23">
        <v>5614037.5899999999</v>
      </c>
      <c r="D10" s="23">
        <v>32949664.34</v>
      </c>
      <c r="E10" s="23">
        <v>6613082.1599999983</v>
      </c>
      <c r="F10" s="23">
        <v>33199664.34</v>
      </c>
      <c r="G10" s="23">
        <v>6613082.1599999983</v>
      </c>
      <c r="H10" s="23" t="s">
        <v>7</v>
      </c>
      <c r="I10" s="24">
        <f t="shared" si="0"/>
        <v>20.070256533605701</v>
      </c>
      <c r="J10" s="24">
        <f t="shared" si="1"/>
        <v>117.79547347134877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3464</v>
      </c>
      <c r="E11" s="23">
        <v>3464</v>
      </c>
      <c r="F11" s="23">
        <v>3464</v>
      </c>
      <c r="G11" s="23">
        <v>3464</v>
      </c>
      <c r="H11" s="23" t="s">
        <v>7</v>
      </c>
      <c r="I11" s="24">
        <f t="shared" si="0"/>
        <v>100</v>
      </c>
      <c r="J11" s="24" t="e">
        <f t="shared" si="1"/>
        <v>#DIV/0!</v>
      </c>
    </row>
    <row r="12" spans="1:12" ht="50.25" customHeight="1" x14ac:dyDescent="0.25">
      <c r="A12" s="7" t="s">
        <v>16</v>
      </c>
      <c r="B12" s="8" t="s">
        <v>17</v>
      </c>
      <c r="C12" s="23">
        <v>1859288.7</v>
      </c>
      <c r="D12" s="23">
        <v>8640082</v>
      </c>
      <c r="E12" s="23">
        <v>1705579.4799999997</v>
      </c>
      <c r="F12" s="23">
        <v>8640082</v>
      </c>
      <c r="G12" s="23">
        <v>1705579.4799999997</v>
      </c>
      <c r="H12" s="23" t="s">
        <v>7</v>
      </c>
      <c r="I12" s="24">
        <f t="shared" si="0"/>
        <v>19.740315890520481</v>
      </c>
      <c r="J12" s="24">
        <f t="shared" si="1"/>
        <v>91.73290194255469</v>
      </c>
    </row>
    <row r="13" spans="1:12" ht="35.25" hidden="1" customHeight="1" x14ac:dyDescent="0.25">
      <c r="A13" s="7" t="s">
        <v>91</v>
      </c>
      <c r="B13" s="8" t="s">
        <v>90</v>
      </c>
      <c r="C13" s="23"/>
      <c r="D13" s="23"/>
      <c r="E13" s="23"/>
      <c r="F13" s="23"/>
      <c r="G13" s="23"/>
      <c r="H13" s="23"/>
      <c r="I13" s="24"/>
      <c r="J13" s="24"/>
    </row>
    <row r="14" spans="1:12" ht="15.75" x14ac:dyDescent="0.25">
      <c r="A14" s="7" t="s">
        <v>18</v>
      </c>
      <c r="B14" s="8" t="s">
        <v>19</v>
      </c>
      <c r="C14" s="24">
        <v>0</v>
      </c>
      <c r="D14" s="23">
        <v>100000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7730580.6100000003</v>
      </c>
      <c r="D15" s="23">
        <v>6595050</v>
      </c>
      <c r="E15" s="23">
        <v>1522797.5499999998</v>
      </c>
      <c r="F15" s="23">
        <v>6595050</v>
      </c>
      <c r="G15" s="23">
        <v>1522797.5499999998</v>
      </c>
      <c r="H15" s="23" t="s">
        <v>7</v>
      </c>
      <c r="I15" s="24">
        <f t="shared" si="0"/>
        <v>23.090007657258091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 t="shared" ref="C16:H16" si="2">C17</f>
        <v>293186.25</v>
      </c>
      <c r="D16" s="21">
        <f t="shared" si="2"/>
        <v>1666760</v>
      </c>
      <c r="E16" s="21">
        <f t="shared" si="2"/>
        <v>373584</v>
      </c>
      <c r="F16" s="21">
        <f t="shared" si="2"/>
        <v>1666760</v>
      </c>
      <c r="G16" s="21">
        <f t="shared" si="2"/>
        <v>373584</v>
      </c>
      <c r="H16" s="21" t="str">
        <f t="shared" si="2"/>
        <v>-</v>
      </c>
      <c r="I16" s="22">
        <f>G16/D16*100</f>
        <v>22.413784828049629</v>
      </c>
      <c r="J16" s="22">
        <f t="shared" si="1"/>
        <v>127.42207385237201</v>
      </c>
    </row>
    <row r="17" spans="1:10" ht="15.75" x14ac:dyDescent="0.25">
      <c r="A17" s="7" t="s">
        <v>24</v>
      </c>
      <c r="B17" s="8" t="s">
        <v>25</v>
      </c>
      <c r="C17" s="23">
        <v>293186.25</v>
      </c>
      <c r="D17" s="23">
        <v>1666760</v>
      </c>
      <c r="E17" s="23">
        <v>373584</v>
      </c>
      <c r="F17" s="23">
        <v>1666760</v>
      </c>
      <c r="G17" s="23">
        <v>373584</v>
      </c>
      <c r="H17" s="23" t="s">
        <v>7</v>
      </c>
      <c r="I17" s="24">
        <f t="shared" ref="I17:I56" si="3">G17/D17*100</f>
        <v>22.413784828049629</v>
      </c>
      <c r="J17" s="24">
        <f t="shared" si="1"/>
        <v>127.42207385237201</v>
      </c>
    </row>
    <row r="18" spans="1:10" ht="31.5" x14ac:dyDescent="0.25">
      <c r="A18" s="5" t="s">
        <v>26</v>
      </c>
      <c r="B18" s="6" t="s">
        <v>27</v>
      </c>
      <c r="C18" s="21">
        <f t="shared" ref="C18:G18" si="4">C19+C20</f>
        <v>2152663.5499999998</v>
      </c>
      <c r="D18" s="21">
        <f t="shared" si="4"/>
        <v>13421000</v>
      </c>
      <c r="E18" s="21">
        <f t="shared" si="4"/>
        <v>2966401.7800000003</v>
      </c>
      <c r="F18" s="21">
        <f t="shared" si="4"/>
        <v>13421000</v>
      </c>
      <c r="G18" s="21">
        <f t="shared" si="4"/>
        <v>2966401.7800000003</v>
      </c>
      <c r="H18" s="21" t="s">
        <v>7</v>
      </c>
      <c r="I18" s="22">
        <f t="shared" si="3"/>
        <v>22.102688175247749</v>
      </c>
      <c r="J18" s="22">
        <f t="shared" si="1"/>
        <v>137.80145903432054</v>
      </c>
    </row>
    <row r="19" spans="1:10" ht="15.75" x14ac:dyDescent="0.25">
      <c r="A19" s="7" t="s">
        <v>109</v>
      </c>
      <c r="B19" s="8" t="s">
        <v>29</v>
      </c>
      <c r="C19" s="23">
        <v>587644.55000000005</v>
      </c>
      <c r="D19" s="23">
        <v>4121000</v>
      </c>
      <c r="E19" s="23">
        <v>956922.44000000006</v>
      </c>
      <c r="F19" s="23">
        <v>4121000</v>
      </c>
      <c r="G19" s="23">
        <v>956922.44000000006</v>
      </c>
      <c r="H19" s="23" t="s">
        <v>7</v>
      </c>
      <c r="I19" s="24">
        <f t="shared" si="3"/>
        <v>23.220636738655667</v>
      </c>
      <c r="J19" s="24">
        <f t="shared" si="1"/>
        <v>162.84034966375506</v>
      </c>
    </row>
    <row r="20" spans="1:10" ht="49.5" customHeight="1" x14ac:dyDescent="0.25">
      <c r="A20" s="7" t="s">
        <v>28</v>
      </c>
      <c r="B20" s="8" t="s">
        <v>30</v>
      </c>
      <c r="C20" s="23">
        <v>1565019</v>
      </c>
      <c r="D20" s="23">
        <v>9300000</v>
      </c>
      <c r="E20" s="23">
        <v>2009479.34</v>
      </c>
      <c r="F20" s="23">
        <v>9300000</v>
      </c>
      <c r="G20" s="23">
        <v>2009479.34</v>
      </c>
      <c r="H20" s="23" t="s">
        <v>7</v>
      </c>
      <c r="I20" s="24">
        <f t="shared" si="3"/>
        <v>21.607304731182797</v>
      </c>
      <c r="J20" s="24">
        <f t="shared" si="1"/>
        <v>128.39967693682951</v>
      </c>
    </row>
    <row r="21" spans="1:10" ht="15.75" x14ac:dyDescent="0.25">
      <c r="A21" s="5" t="s">
        <v>31</v>
      </c>
      <c r="B21" s="6" t="s">
        <v>32</v>
      </c>
      <c r="C21" s="21">
        <f>C22+C23+C24+C25+C26</f>
        <v>6075905.4499999993</v>
      </c>
      <c r="D21" s="21">
        <f>D22+D23+D24+D25+D26</f>
        <v>62957458.850000001</v>
      </c>
      <c r="E21" s="21">
        <f>SUM(E22:E26)</f>
        <v>4028369.2399999998</v>
      </c>
      <c r="F21" s="21">
        <f>SUM(F22:F26)</f>
        <v>62701972.649999999</v>
      </c>
      <c r="G21" s="21">
        <f>G22+G23+G24+G25+G26</f>
        <v>4028369.2399999998</v>
      </c>
      <c r="H21" s="21" t="s">
        <v>7</v>
      </c>
      <c r="I21" s="22">
        <f t="shared" si="3"/>
        <v>6.3985575555040048</v>
      </c>
      <c r="J21" s="22">
        <f t="shared" si="1"/>
        <v>66.300722964673525</v>
      </c>
    </row>
    <row r="22" spans="1:10" ht="15.75" x14ac:dyDescent="0.25">
      <c r="A22" s="7" t="s">
        <v>33</v>
      </c>
      <c r="B22" s="8" t="s">
        <v>34</v>
      </c>
      <c r="C22" s="23">
        <v>0</v>
      </c>
      <c r="D22" s="23">
        <v>255486.2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35</v>
      </c>
      <c r="B23" s="8" t="s">
        <v>36</v>
      </c>
      <c r="C23" s="23">
        <v>83520</v>
      </c>
      <c r="D23" s="23">
        <v>125280</v>
      </c>
      <c r="E23" s="23">
        <v>125280</v>
      </c>
      <c r="F23" s="23">
        <v>125280</v>
      </c>
      <c r="G23" s="23">
        <v>125280</v>
      </c>
      <c r="H23" s="23" t="s">
        <v>7</v>
      </c>
      <c r="I23" s="24">
        <f t="shared" si="3"/>
        <v>100</v>
      </c>
      <c r="J23" s="24">
        <f t="shared" si="1"/>
        <v>150</v>
      </c>
    </row>
    <row r="24" spans="1:10" ht="15.75" x14ac:dyDescent="0.25">
      <c r="A24" s="7" t="s">
        <v>37</v>
      </c>
      <c r="B24" s="8" t="s">
        <v>38</v>
      </c>
      <c r="C24" s="23">
        <v>750000</v>
      </c>
      <c r="D24" s="23">
        <v>5307500</v>
      </c>
      <c r="E24" s="23">
        <v>1555500</v>
      </c>
      <c r="F24" s="23">
        <v>5307500</v>
      </c>
      <c r="G24" s="23">
        <v>1555500</v>
      </c>
      <c r="H24" s="23" t="s">
        <v>7</v>
      </c>
      <c r="I24" s="24">
        <f t="shared" si="3"/>
        <v>29.307583608101744</v>
      </c>
      <c r="J24" s="24">
        <f t="shared" si="1"/>
        <v>207.39999999999998</v>
      </c>
    </row>
    <row r="25" spans="1:10" ht="18" customHeight="1" x14ac:dyDescent="0.25">
      <c r="A25" s="7" t="s">
        <v>39</v>
      </c>
      <c r="B25" s="8" t="s">
        <v>40</v>
      </c>
      <c r="C25" s="23">
        <v>5195587.1399999997</v>
      </c>
      <c r="D25" s="23">
        <v>57269192.649999999</v>
      </c>
      <c r="E25" s="23">
        <v>2347589.2399999998</v>
      </c>
      <c r="F25" s="23">
        <v>57269192.649999999</v>
      </c>
      <c r="G25" s="23">
        <v>2347589.2399999998</v>
      </c>
      <c r="H25" s="23" t="s">
        <v>7</v>
      </c>
      <c r="I25" s="24">
        <f t="shared" si="3"/>
        <v>4.0992183255441788</v>
      </c>
      <c r="J25" s="24">
        <f t="shared" si="1"/>
        <v>45.184291529368906</v>
      </c>
    </row>
    <row r="26" spans="1:10" ht="30" hidden="1" customHeight="1" x14ac:dyDescent="0.25">
      <c r="A26" s="7" t="s">
        <v>41</v>
      </c>
      <c r="B26" s="8" t="s">
        <v>42</v>
      </c>
      <c r="C26" s="23">
        <v>46798.31</v>
      </c>
      <c r="D26" s="23"/>
      <c r="E26" s="23"/>
      <c r="F26" s="23"/>
      <c r="G26" s="23"/>
      <c r="H26" s="23" t="s">
        <v>7</v>
      </c>
      <c r="I26" s="24" t="e">
        <f t="shared" si="3"/>
        <v>#DIV/0!</v>
      </c>
      <c r="J26" s="24">
        <f t="shared" si="1"/>
        <v>0</v>
      </c>
    </row>
    <row r="27" spans="1:10" ht="31.5" x14ac:dyDescent="0.25">
      <c r="A27" s="5" t="s">
        <v>43</v>
      </c>
      <c r="B27" s="6" t="s">
        <v>44</v>
      </c>
      <c r="C27" s="21">
        <f>C28+C29+C30</f>
        <v>3063543.04</v>
      </c>
      <c r="D27" s="21">
        <f>D28+D29+D30+D31</f>
        <v>242708794.67000002</v>
      </c>
      <c r="E27" s="21">
        <f>E28+E29+E30</f>
        <v>4190412.37</v>
      </c>
      <c r="F27" s="21">
        <f>F28+F29+F30</f>
        <v>210287055.39000002</v>
      </c>
      <c r="G27" s="21">
        <f>G28+G29+G30+G31</f>
        <v>13141342.890000001</v>
      </c>
      <c r="H27" s="21" t="s">
        <v>7</v>
      </c>
      <c r="I27" s="22">
        <f t="shared" si="3"/>
        <v>5.414448581423545</v>
      </c>
      <c r="J27" s="22">
        <f t="shared" si="1"/>
        <v>428.95897718479586</v>
      </c>
    </row>
    <row r="28" spans="1:10" ht="15.75" x14ac:dyDescent="0.25">
      <c r="A28" s="7" t="s">
        <v>45</v>
      </c>
      <c r="B28" s="8" t="s">
        <v>46</v>
      </c>
      <c r="C28" s="23">
        <v>5985.88</v>
      </c>
      <c r="D28" s="23">
        <v>100000</v>
      </c>
      <c r="E28" s="23">
        <v>12397.58</v>
      </c>
      <c r="F28" s="23">
        <v>100000</v>
      </c>
      <c r="G28" s="23">
        <v>12397.58</v>
      </c>
      <c r="H28" s="23" t="s">
        <v>7</v>
      </c>
      <c r="I28" s="24">
        <f t="shared" si="3"/>
        <v>12.39758</v>
      </c>
      <c r="J28" s="24">
        <f t="shared" si="1"/>
        <v>207.11374100382903</v>
      </c>
    </row>
    <row r="29" spans="1:10" ht="15.75" x14ac:dyDescent="0.25">
      <c r="A29" s="7" t="s">
        <v>47</v>
      </c>
      <c r="B29" s="8" t="s">
        <v>48</v>
      </c>
      <c r="C29" s="23">
        <v>12069.99</v>
      </c>
      <c r="D29" s="23">
        <v>189724029.34</v>
      </c>
      <c r="E29" s="23">
        <v>358861.68</v>
      </c>
      <c r="F29" s="23">
        <v>189474029.34</v>
      </c>
      <c r="G29" s="23">
        <v>358861.68</v>
      </c>
      <c r="H29" s="23" t="s">
        <v>7</v>
      </c>
      <c r="I29" s="24">
        <f t="shared" si="3"/>
        <v>0.18914930346376543</v>
      </c>
      <c r="J29" s="24">
        <v>0</v>
      </c>
    </row>
    <row r="30" spans="1:10" ht="20.25" customHeight="1" x14ac:dyDescent="0.25">
      <c r="A30" s="7" t="s">
        <v>49</v>
      </c>
      <c r="B30" s="8" t="s">
        <v>50</v>
      </c>
      <c r="C30" s="23">
        <v>3045487.17</v>
      </c>
      <c r="D30" s="23">
        <v>20713026.050000001</v>
      </c>
      <c r="E30" s="23">
        <v>3819153.11</v>
      </c>
      <c r="F30" s="23">
        <v>20713026.050000001</v>
      </c>
      <c r="G30" s="23">
        <v>3819153.11</v>
      </c>
      <c r="H30" s="23" t="s">
        <v>7</v>
      </c>
      <c r="I30" s="24">
        <f t="shared" si="3"/>
        <v>18.438412141136663</v>
      </c>
      <c r="J30" s="24">
        <f t="shared" si="1"/>
        <v>125.40368410089214</v>
      </c>
    </row>
    <row r="31" spans="1:10" ht="29.25" customHeight="1" x14ac:dyDescent="0.25">
      <c r="A31" s="7" t="s">
        <v>106</v>
      </c>
      <c r="B31" s="8" t="s">
        <v>107</v>
      </c>
      <c r="C31" s="23"/>
      <c r="D31" s="23">
        <v>32171739.280000001</v>
      </c>
      <c r="E31" s="23">
        <v>8950930.5199999996</v>
      </c>
      <c r="F31" s="23">
        <v>32171739.280000001</v>
      </c>
      <c r="G31" s="23">
        <v>8950930.5199999996</v>
      </c>
      <c r="H31" s="23"/>
      <c r="I31" s="24">
        <f t="shared" si="3"/>
        <v>27.82233948279093</v>
      </c>
      <c r="J31" s="24"/>
    </row>
    <row r="32" spans="1:10" ht="16.5" customHeight="1" x14ac:dyDescent="0.25">
      <c r="A32" s="5" t="s">
        <v>98</v>
      </c>
      <c r="B32" s="6" t="s">
        <v>99</v>
      </c>
      <c r="C32" s="21"/>
      <c r="D32" s="21">
        <v>1561808.82</v>
      </c>
      <c r="E32" s="21"/>
      <c r="F32" s="21"/>
      <c r="G32" s="21">
        <v>0</v>
      </c>
      <c r="H32" s="21"/>
      <c r="I32" s="22">
        <f t="shared" si="3"/>
        <v>0</v>
      </c>
      <c r="J32" s="22"/>
    </row>
    <row r="33" spans="1:10" ht="15.75" x14ac:dyDescent="0.25">
      <c r="A33" s="5" t="s">
        <v>51</v>
      </c>
      <c r="B33" s="6" t="s">
        <v>52</v>
      </c>
      <c r="C33" s="21">
        <f>SUM(C34:C38)</f>
        <v>62881977.839999996</v>
      </c>
      <c r="D33" s="21">
        <f>SUM(D34:D38)</f>
        <v>439571946.19</v>
      </c>
      <c r="E33" s="21">
        <f>SUM(E34:E38)</f>
        <v>88087432.950000003</v>
      </c>
      <c r="F33" s="21">
        <f>SUM(F34:F38)</f>
        <v>439571946.19</v>
      </c>
      <c r="G33" s="21">
        <f>SUM(G34:G38)</f>
        <v>88087432.950000003</v>
      </c>
      <c r="H33" s="21" t="s">
        <v>7</v>
      </c>
      <c r="I33" s="22">
        <f t="shared" si="3"/>
        <v>20.039366413962462</v>
      </c>
      <c r="J33" s="22">
        <f t="shared" si="1"/>
        <v>140.083750505008</v>
      </c>
    </row>
    <row r="34" spans="1:10" ht="15.75" x14ac:dyDescent="0.25">
      <c r="A34" s="7" t="s">
        <v>53</v>
      </c>
      <c r="B34" s="8" t="s">
        <v>54</v>
      </c>
      <c r="C34" s="23">
        <v>15475014.869999999</v>
      </c>
      <c r="D34" s="23">
        <v>87399984</v>
      </c>
      <c r="E34" s="23">
        <v>20262190.010000002</v>
      </c>
      <c r="F34" s="23">
        <v>87399984</v>
      </c>
      <c r="G34" s="23">
        <v>20262190.010000002</v>
      </c>
      <c r="H34" s="23" t="s">
        <v>7</v>
      </c>
      <c r="I34" s="24">
        <f t="shared" si="3"/>
        <v>23.183288008382245</v>
      </c>
      <c r="J34" s="24">
        <f t="shared" si="1"/>
        <v>130.93486617114962</v>
      </c>
    </row>
    <row r="35" spans="1:10" ht="15.75" x14ac:dyDescent="0.25">
      <c r="A35" s="7" t="s">
        <v>55</v>
      </c>
      <c r="B35" s="8" t="s">
        <v>56</v>
      </c>
      <c r="C35" s="23">
        <v>36516376.079999998</v>
      </c>
      <c r="D35" s="23">
        <v>262892789.98999998</v>
      </c>
      <c r="E35" s="23">
        <v>47779972.199999996</v>
      </c>
      <c r="F35" s="23">
        <v>262892789.98999998</v>
      </c>
      <c r="G35" s="23">
        <v>47779972.199999996</v>
      </c>
      <c r="H35" s="23" t="s">
        <v>7</v>
      </c>
      <c r="I35" s="24">
        <f t="shared" si="3"/>
        <v>18.174698591702523</v>
      </c>
      <c r="J35" s="24">
        <f t="shared" si="1"/>
        <v>130.84532839546765</v>
      </c>
    </row>
    <row r="36" spans="1:10" ht="15.75" x14ac:dyDescent="0.25">
      <c r="A36" s="7" t="s">
        <v>88</v>
      </c>
      <c r="B36" s="8" t="s">
        <v>89</v>
      </c>
      <c r="C36" s="23">
        <v>6337216.8300000001</v>
      </c>
      <c r="D36" s="23">
        <v>46165372.200000003</v>
      </c>
      <c r="E36" s="23">
        <v>10040361.76</v>
      </c>
      <c r="F36" s="23">
        <v>46165372.200000003</v>
      </c>
      <c r="G36" s="23">
        <v>10040361.76</v>
      </c>
      <c r="H36" s="23"/>
      <c r="I36" s="24">
        <f t="shared" si="3"/>
        <v>21.748685825606749</v>
      </c>
      <c r="J36" s="24">
        <f t="shared" si="1"/>
        <v>158.43487810720848</v>
      </c>
    </row>
    <row r="37" spans="1:10" ht="15.75" x14ac:dyDescent="0.25">
      <c r="A37" s="7" t="s">
        <v>108</v>
      </c>
      <c r="B37" s="8" t="s">
        <v>57</v>
      </c>
      <c r="C37" s="23"/>
      <c r="D37" s="23">
        <v>120000</v>
      </c>
      <c r="E37" s="23">
        <v>2712.5</v>
      </c>
      <c r="F37" s="23">
        <v>120000</v>
      </c>
      <c r="G37" s="23">
        <v>2712.5</v>
      </c>
      <c r="H37" s="23" t="s">
        <v>7</v>
      </c>
      <c r="I37" s="24">
        <f t="shared" si="3"/>
        <v>2.260416666666667</v>
      </c>
      <c r="J37" s="24">
        <v>0</v>
      </c>
    </row>
    <row r="38" spans="1:10" ht="15.75" x14ac:dyDescent="0.25">
      <c r="A38" s="7" t="s">
        <v>58</v>
      </c>
      <c r="B38" s="8" t="s">
        <v>59</v>
      </c>
      <c r="C38" s="23">
        <v>4553370.0599999996</v>
      </c>
      <c r="D38" s="23">
        <v>42993800</v>
      </c>
      <c r="E38" s="23">
        <v>10002196.48</v>
      </c>
      <c r="F38" s="23">
        <v>42993800</v>
      </c>
      <c r="G38" s="23">
        <v>10002196.48</v>
      </c>
      <c r="H38" s="23" t="s">
        <v>7</v>
      </c>
      <c r="I38" s="24">
        <f t="shared" si="3"/>
        <v>23.264276430555103</v>
      </c>
      <c r="J38" s="24">
        <f t="shared" si="1"/>
        <v>219.66579364735406</v>
      </c>
    </row>
    <row r="39" spans="1:10" ht="15.75" x14ac:dyDescent="0.25">
      <c r="A39" s="5" t="s">
        <v>60</v>
      </c>
      <c r="B39" s="6" t="s">
        <v>61</v>
      </c>
      <c r="C39" s="21">
        <f>C40+C41</f>
        <v>9424856.2799999993</v>
      </c>
      <c r="D39" s="21">
        <f>D40+D41</f>
        <v>59045497</v>
      </c>
      <c r="E39" s="21">
        <f>E40+E41</f>
        <v>12087991.18</v>
      </c>
      <c r="F39" s="21">
        <f>F40+F41</f>
        <v>53970497.27094391</v>
      </c>
      <c r="G39" s="21">
        <f>G40+G41</f>
        <v>12087991.18</v>
      </c>
      <c r="H39" s="21" t="s">
        <v>7</v>
      </c>
      <c r="I39" s="22">
        <f t="shared" si="3"/>
        <v>20.472333698876309</v>
      </c>
      <c r="J39" s="22">
        <f t="shared" si="1"/>
        <v>128.25650408750849</v>
      </c>
    </row>
    <row r="40" spans="1:10" ht="17.25" customHeight="1" x14ac:dyDescent="0.25">
      <c r="A40" s="7" t="s">
        <v>62</v>
      </c>
      <c r="B40" s="8" t="s">
        <v>63</v>
      </c>
      <c r="C40" s="23">
        <v>9424856.2799999993</v>
      </c>
      <c r="D40" s="23">
        <v>53970497</v>
      </c>
      <c r="E40" s="23">
        <v>10712950.83</v>
      </c>
      <c r="F40" s="23">
        <v>53970497</v>
      </c>
      <c r="G40" s="23">
        <v>10712950.83</v>
      </c>
      <c r="H40" s="23" t="s">
        <v>7</v>
      </c>
      <c r="I40" s="24">
        <f t="shared" si="3"/>
        <v>19.849642722393309</v>
      </c>
      <c r="J40" s="24">
        <f t="shared" si="1"/>
        <v>113.66699408173895</v>
      </c>
    </row>
    <row r="41" spans="1:10" ht="28.5" customHeight="1" x14ac:dyDescent="0.25">
      <c r="A41" s="7" t="s">
        <v>64</v>
      </c>
      <c r="B41" s="8" t="s">
        <v>65</v>
      </c>
      <c r="C41" s="23"/>
      <c r="D41" s="23">
        <v>5075000</v>
      </c>
      <c r="E41" s="23">
        <v>1375040.35</v>
      </c>
      <c r="F41" s="23">
        <v>0.2709439113300493</v>
      </c>
      <c r="G41" s="23">
        <v>1375040.35</v>
      </c>
      <c r="H41" s="23" t="s">
        <v>7</v>
      </c>
      <c r="I41" s="24">
        <f t="shared" si="3"/>
        <v>27.09439113300493</v>
      </c>
      <c r="J41" s="24"/>
    </row>
    <row r="42" spans="1:10" ht="15.75" x14ac:dyDescent="0.25">
      <c r="A42" s="5" t="s">
        <v>66</v>
      </c>
      <c r="B42" s="6" t="s">
        <v>67</v>
      </c>
      <c r="C42" s="21">
        <f>C43+C44+C45+C46</f>
        <v>3599169.56</v>
      </c>
      <c r="D42" s="21">
        <f>D43+D44+D45+D46</f>
        <v>21268925.800000001</v>
      </c>
      <c r="E42" s="21">
        <f>SUM(E43:E46)</f>
        <v>3886316.11</v>
      </c>
      <c r="F42" s="21">
        <f>SUM(F43:F46)</f>
        <v>21268925.800000001</v>
      </c>
      <c r="G42" s="21">
        <f>G43+G44+G45+G46</f>
        <v>3886316.11</v>
      </c>
      <c r="H42" s="21" t="s">
        <v>7</v>
      </c>
      <c r="I42" s="22">
        <f t="shared" si="3"/>
        <v>18.272272641056464</v>
      </c>
      <c r="J42" s="22">
        <f t="shared" si="1"/>
        <v>107.97813343364683</v>
      </c>
    </row>
    <row r="43" spans="1:10" ht="17.25" customHeight="1" x14ac:dyDescent="0.25">
      <c r="A43" s="7" t="s">
        <v>68</v>
      </c>
      <c r="B43" s="8" t="s">
        <v>69</v>
      </c>
      <c r="C43" s="23">
        <v>1528038.49</v>
      </c>
      <c r="D43" s="23">
        <v>5932700</v>
      </c>
      <c r="E43" s="23">
        <v>1474079.88</v>
      </c>
      <c r="F43" s="23">
        <v>5932700</v>
      </c>
      <c r="G43" s="23">
        <v>1474079.88</v>
      </c>
      <c r="H43" s="23" t="s">
        <v>7</v>
      </c>
      <c r="I43" s="24">
        <f t="shared" si="3"/>
        <v>24.84669509666762</v>
      </c>
      <c r="J43" s="24">
        <f t="shared" si="1"/>
        <v>96.468766307058146</v>
      </c>
    </row>
    <row r="44" spans="1:10" ht="12" hidden="1" customHeight="1" x14ac:dyDescent="0.25">
      <c r="A44" s="7" t="s">
        <v>70</v>
      </c>
      <c r="B44" s="8" t="s">
        <v>71</v>
      </c>
      <c r="C44" s="23">
        <v>15600</v>
      </c>
      <c r="D44" s="23"/>
      <c r="E44" s="23"/>
      <c r="F44" s="23"/>
      <c r="G44" s="23"/>
      <c r="H44" s="23" t="s">
        <v>7</v>
      </c>
      <c r="I44" s="24" t="e">
        <f t="shared" si="3"/>
        <v>#DIV/0!</v>
      </c>
      <c r="J44" s="24">
        <f t="shared" si="1"/>
        <v>0</v>
      </c>
    </row>
    <row r="45" spans="1:10" ht="15.75" x14ac:dyDescent="0.25">
      <c r="A45" s="7" t="s">
        <v>72</v>
      </c>
      <c r="B45" s="8" t="s">
        <v>73</v>
      </c>
      <c r="C45" s="23">
        <v>1758367.41</v>
      </c>
      <c r="D45" s="23">
        <v>15251225.800000001</v>
      </c>
      <c r="E45" s="23">
        <v>2412236.23</v>
      </c>
      <c r="F45" s="23">
        <v>15251225.800000001</v>
      </c>
      <c r="G45" s="23">
        <v>2412236.23</v>
      </c>
      <c r="H45" s="23" t="s">
        <v>7</v>
      </c>
      <c r="I45" s="24">
        <f t="shared" si="3"/>
        <v>15.816671142591044</v>
      </c>
      <c r="J45" s="24">
        <f t="shared" si="1"/>
        <v>137.18613165151874</v>
      </c>
    </row>
    <row r="46" spans="1:10" ht="15.75" x14ac:dyDescent="0.25">
      <c r="A46" s="7" t="s">
        <v>74</v>
      </c>
      <c r="B46" s="8" t="s">
        <v>75</v>
      </c>
      <c r="C46" s="23">
        <v>297163.65999999997</v>
      </c>
      <c r="D46" s="23">
        <v>85000</v>
      </c>
      <c r="E46" s="23">
        <v>0</v>
      </c>
      <c r="F46" s="23">
        <v>85000</v>
      </c>
      <c r="G46" s="23">
        <v>0</v>
      </c>
      <c r="H46" s="23" t="s">
        <v>7</v>
      </c>
      <c r="I46" s="24">
        <f t="shared" si="3"/>
        <v>0</v>
      </c>
      <c r="J46" s="24">
        <f t="shared" si="1"/>
        <v>0</v>
      </c>
    </row>
    <row r="47" spans="1:10" ht="15.75" x14ac:dyDescent="0.25">
      <c r="A47" s="5" t="s">
        <v>76</v>
      </c>
      <c r="B47" s="6" t="s">
        <v>77</v>
      </c>
      <c r="C47" s="21">
        <f>C48</f>
        <v>3350683.45</v>
      </c>
      <c r="D47" s="21">
        <f>D48+D49</f>
        <v>24797377.809999999</v>
      </c>
      <c r="E47" s="21">
        <f>SUM(E49:E49)</f>
        <v>0</v>
      </c>
      <c r="F47" s="21">
        <f>SUM(F49:F49)</f>
        <v>0</v>
      </c>
      <c r="G47" s="21">
        <f>G48</f>
        <v>4170475.92</v>
      </c>
      <c r="H47" s="21" t="s">
        <v>7</v>
      </c>
      <c r="I47" s="22">
        <f t="shared" si="3"/>
        <v>16.818213409315312</v>
      </c>
      <c r="J47" s="22">
        <f t="shared" si="1"/>
        <v>124.46642549895304</v>
      </c>
    </row>
    <row r="48" spans="1:10" ht="19.5" customHeight="1" x14ac:dyDescent="0.25">
      <c r="A48" s="7" t="s">
        <v>93</v>
      </c>
      <c r="B48" s="6" t="s">
        <v>92</v>
      </c>
      <c r="C48" s="23">
        <v>3350683.45</v>
      </c>
      <c r="D48" s="23">
        <v>24797377.809999999</v>
      </c>
      <c r="E48" s="23">
        <v>4170475.92</v>
      </c>
      <c r="F48" s="23">
        <v>24797377.809999999</v>
      </c>
      <c r="G48" s="23">
        <v>4170475.92</v>
      </c>
      <c r="H48" s="21"/>
      <c r="I48" s="24">
        <f t="shared" ref="I48:I51" si="5">G48/D48*100</f>
        <v>16.818213409315312</v>
      </c>
      <c r="J48" s="24">
        <f t="shared" ref="J48:J51" si="6">G48/C48*100</f>
        <v>124.46642549895304</v>
      </c>
    </row>
    <row r="49" spans="1:10" ht="0.75" customHeight="1" x14ac:dyDescent="0.25">
      <c r="A49" s="7" t="s">
        <v>78</v>
      </c>
      <c r="B49" s="8" t="s">
        <v>79</v>
      </c>
      <c r="C49" s="23"/>
      <c r="D49" s="23"/>
      <c r="E49" s="23"/>
      <c r="F49" s="23"/>
      <c r="G49" s="23"/>
      <c r="H49" s="23" t="s">
        <v>7</v>
      </c>
      <c r="I49" s="24"/>
      <c r="J49" s="24"/>
    </row>
    <row r="50" spans="1:10" ht="36" customHeight="1" x14ac:dyDescent="0.25">
      <c r="A50" s="5" t="s">
        <v>110</v>
      </c>
      <c r="B50" s="6" t="s">
        <v>94</v>
      </c>
      <c r="C50" s="21">
        <f>SUM(C51:C51)</f>
        <v>93895.46</v>
      </c>
      <c r="D50" s="21">
        <f>SUM(D51:D51)</f>
        <v>3500</v>
      </c>
      <c r="E50" s="23"/>
      <c r="F50" s="23"/>
      <c r="G50" s="21">
        <f>SUM(G51:G51)</f>
        <v>0</v>
      </c>
      <c r="H50" s="23"/>
      <c r="I50" s="24">
        <f t="shared" si="5"/>
        <v>0</v>
      </c>
      <c r="J50" s="24">
        <f t="shared" si="6"/>
        <v>0</v>
      </c>
    </row>
    <row r="51" spans="1:10" ht="30.75" customHeight="1" x14ac:dyDescent="0.25">
      <c r="A51" s="7" t="s">
        <v>111</v>
      </c>
      <c r="B51" s="8" t="s">
        <v>95</v>
      </c>
      <c r="C51" s="23">
        <v>93895.46</v>
      </c>
      <c r="D51" s="23">
        <v>3500</v>
      </c>
      <c r="E51" s="23">
        <v>3500</v>
      </c>
      <c r="F51" s="23">
        <v>3500</v>
      </c>
      <c r="G51" s="23">
        <v>0</v>
      </c>
      <c r="H51" s="23"/>
      <c r="I51" s="24">
        <f t="shared" si="5"/>
        <v>0</v>
      </c>
      <c r="J51" s="24">
        <f t="shared" si="6"/>
        <v>0</v>
      </c>
    </row>
    <row r="52" spans="1:10" ht="62.25" customHeight="1" x14ac:dyDescent="0.25">
      <c r="A52" s="5" t="s">
        <v>112</v>
      </c>
      <c r="B52" s="6" t="s">
        <v>80</v>
      </c>
      <c r="C52" s="21">
        <f>C53+C55+C54</f>
        <v>1247251</v>
      </c>
      <c r="D52" s="21">
        <f>D53+D55+D54</f>
        <v>7665204.54</v>
      </c>
      <c r="E52" s="21">
        <f t="shared" ref="E52:F52" si="7">E53+E55</f>
        <v>562098</v>
      </c>
      <c r="F52" s="21">
        <f t="shared" si="7"/>
        <v>1766600</v>
      </c>
      <c r="G52" s="21">
        <f>G53+G55+G54</f>
        <v>4181598.54</v>
      </c>
      <c r="H52" s="21" t="s">
        <v>7</v>
      </c>
      <c r="I52" s="24">
        <f t="shared" si="3"/>
        <v>54.552993572171523</v>
      </c>
      <c r="J52" s="22">
        <f t="shared" si="1"/>
        <v>335.26519842437489</v>
      </c>
    </row>
    <row r="53" spans="1:10" ht="45.75" customHeight="1" x14ac:dyDescent="0.25">
      <c r="A53" s="7" t="s">
        <v>113</v>
      </c>
      <c r="B53" s="8" t="s">
        <v>81</v>
      </c>
      <c r="C53" s="23">
        <v>358251</v>
      </c>
      <c r="D53" s="23">
        <v>1766600</v>
      </c>
      <c r="E53" s="23">
        <v>562098</v>
      </c>
      <c r="F53" s="23">
        <v>1766600</v>
      </c>
      <c r="G53" s="23">
        <v>562098</v>
      </c>
      <c r="H53" s="23" t="s">
        <v>7</v>
      </c>
      <c r="I53" s="24">
        <f t="shared" si="3"/>
        <v>31.818068606362505</v>
      </c>
      <c r="J53" s="24">
        <f t="shared" si="1"/>
        <v>156.90060879104314</v>
      </c>
    </row>
    <row r="54" spans="1:10" ht="25.5" customHeight="1" x14ac:dyDescent="0.25">
      <c r="A54" s="7" t="s">
        <v>82</v>
      </c>
      <c r="B54" s="8" t="s">
        <v>83</v>
      </c>
      <c r="C54" s="23">
        <v>889000</v>
      </c>
      <c r="D54" s="23">
        <v>5898604.54</v>
      </c>
      <c r="E54" s="23">
        <v>3619500.54</v>
      </c>
      <c r="F54" s="23">
        <v>5898604.54</v>
      </c>
      <c r="G54" s="23">
        <v>3619500.54</v>
      </c>
      <c r="H54" s="23" t="s">
        <v>7</v>
      </c>
      <c r="I54" s="24">
        <f t="shared" si="3"/>
        <v>61.361980031975492</v>
      </c>
      <c r="J54" s="24">
        <f t="shared" si="1"/>
        <v>407.1429178852643</v>
      </c>
    </row>
    <row r="55" spans="1:10" ht="34.5" hidden="1" customHeight="1" x14ac:dyDescent="0.25">
      <c r="A55" s="7" t="s">
        <v>84</v>
      </c>
      <c r="B55" s="8" t="s">
        <v>85</v>
      </c>
      <c r="C55" s="23"/>
      <c r="D55" s="23"/>
      <c r="E55" s="23"/>
      <c r="F55" s="23"/>
      <c r="G55" s="23"/>
      <c r="H55" s="23" t="s">
        <v>7</v>
      </c>
      <c r="I55" s="24" t="e">
        <f t="shared" si="3"/>
        <v>#DIV/0!</v>
      </c>
      <c r="J55" s="24" t="e">
        <f t="shared" si="1"/>
        <v>#DIV/0!</v>
      </c>
    </row>
    <row r="56" spans="1:10" ht="26.25" customHeight="1" x14ac:dyDescent="0.25">
      <c r="A56" s="28" t="s">
        <v>86</v>
      </c>
      <c r="B56" s="29"/>
      <c r="C56" s="21">
        <f>C7+C16+C18+C21+C27+C33+C39+C42+C47+C50+C52+C32</f>
        <v>107891660.77</v>
      </c>
      <c r="D56" s="21">
        <f>D7+D16+D18+D21+D27+D33+D39+D42+D47+D50+D52+D32</f>
        <v>925520914.00999987</v>
      </c>
      <c r="E56" s="21">
        <f>E7+E16+E18+E21+E27+E33+E39+E42+E47+E52</f>
        <v>126324820.52</v>
      </c>
      <c r="F56" s="21">
        <f>F7+F16+F18+F21+F27+F33+F39+F42+F47+F52</f>
        <v>855657397.63094378</v>
      </c>
      <c r="G56" s="21">
        <f>G7+G16+G18+G21+G27+G33+G39+G42+G47+G50+G52+G32</f>
        <v>143065727.5</v>
      </c>
      <c r="H56" s="25"/>
      <c r="I56" s="22">
        <f t="shared" si="3"/>
        <v>15.457860036910439</v>
      </c>
      <c r="J56" s="22">
        <f t="shared" si="1"/>
        <v>132.60128399078309</v>
      </c>
    </row>
    <row r="57" spans="1:10" ht="9.75" customHeight="1" x14ac:dyDescent="0.25">
      <c r="A57" s="15"/>
      <c r="B57" s="14"/>
      <c r="C57" s="14"/>
      <c r="D57" s="14"/>
      <c r="E57" s="16"/>
      <c r="F57" s="16"/>
      <c r="G57" s="16"/>
      <c r="H57" s="16" t="s">
        <v>87</v>
      </c>
      <c r="I57" s="17"/>
      <c r="J57" s="17"/>
    </row>
    <row r="58" spans="1:10" ht="4.5" hidden="1" customHeight="1" x14ac:dyDescent="0.25">
      <c r="A58" s="18"/>
      <c r="B58" s="18"/>
      <c r="C58" s="18"/>
      <c r="D58" s="18"/>
      <c r="E58" s="18"/>
      <c r="F58" s="18"/>
      <c r="G58" s="18"/>
      <c r="H58" s="18"/>
      <c r="I58" s="17"/>
      <c r="J58" s="17"/>
    </row>
    <row r="59" spans="1:10" s="10" customFormat="1" ht="31.5" x14ac:dyDescent="0.25">
      <c r="A59" s="9" t="s">
        <v>114</v>
      </c>
      <c r="G59" s="10" t="s">
        <v>115</v>
      </c>
      <c r="I59" s="11"/>
      <c r="J59" s="11"/>
    </row>
    <row r="60" spans="1:10" ht="15.75" x14ac:dyDescent="0.25">
      <c r="A60" s="19"/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27" t="s">
        <v>96</v>
      </c>
      <c r="B61" s="18"/>
      <c r="C61" s="18"/>
      <c r="D61" s="18"/>
      <c r="E61" s="18"/>
      <c r="F61" s="18"/>
      <c r="G61" s="18"/>
      <c r="H61" s="18"/>
      <c r="I61" s="17"/>
      <c r="J61" s="17"/>
    </row>
    <row r="62" spans="1:10" ht="15.75" x14ac:dyDescent="0.25">
      <c r="A62" s="27" t="s">
        <v>97</v>
      </c>
      <c r="B62" s="18"/>
      <c r="C62" s="20"/>
      <c r="D62" s="20"/>
      <c r="E62" s="20"/>
      <c r="F62" s="20"/>
      <c r="G62" s="20"/>
      <c r="H62" s="18"/>
      <c r="I62" s="17"/>
      <c r="J62" s="17"/>
    </row>
    <row r="63" spans="1:10" ht="15.75" x14ac:dyDescent="0.25">
      <c r="A63" s="18"/>
      <c r="B63" s="18"/>
      <c r="C63" s="18"/>
      <c r="D63" s="18"/>
      <c r="E63" s="18"/>
      <c r="F63" s="18"/>
      <c r="G63" s="18"/>
      <c r="H63" s="18"/>
      <c r="I63" s="17"/>
      <c r="J63" s="17"/>
    </row>
  </sheetData>
  <mergeCells count="11">
    <mergeCell ref="A56:B56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39370078740157483" right="0" top="0" bottom="0" header="0" footer="0"/>
  <pageSetup paperSize="9" scale="75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2023-05-18T11:24:32Z</dcterms:modified>
</cp:coreProperties>
</file>