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filterPrivacy="1" defaultThemeVersion="124226"/>
  <bookViews>
    <workbookView xWindow="-120" yWindow="-120" windowWidth="29040" windowHeight="15990"/>
  </bookViews>
  <sheets>
    <sheet name="Лист1" sheetId="1" r:id="rId1"/>
    <sheet name="Лист2" sheetId="2" r:id="rId2"/>
  </sheets>
  <definedNames>
    <definedName name="_xlnm.Print_Area" localSheetId="0">Лист1!$A$1:$K$89</definedName>
  </definedNames>
  <calcPr calcId="125725"/>
</workbook>
</file>

<file path=xl/calcChain.xml><?xml version="1.0" encoding="utf-8"?>
<calcChain xmlns="http://schemas.openxmlformats.org/spreadsheetml/2006/main">
  <c r="F52" i="1"/>
  <c r="F67"/>
  <c r="E70"/>
  <c r="E71"/>
  <c r="E72"/>
  <c r="E73"/>
  <c r="E75"/>
  <c r="E76"/>
  <c r="E77"/>
  <c r="E78"/>
  <c r="E80"/>
  <c r="E81"/>
  <c r="E82"/>
  <c r="F12"/>
  <c r="G12" l="1"/>
  <c r="H12"/>
  <c r="G17"/>
  <c r="H17"/>
  <c r="F17"/>
  <c r="H32"/>
  <c r="F32"/>
  <c r="G32"/>
  <c r="F44"/>
  <c r="G44"/>
  <c r="H44"/>
  <c r="F54"/>
  <c r="G54"/>
  <c r="H54"/>
  <c r="G57"/>
  <c r="G59" s="1"/>
  <c r="H59"/>
  <c r="I59"/>
  <c r="J59"/>
  <c r="F59"/>
  <c r="F57"/>
  <c r="E91"/>
  <c r="F87" l="1"/>
  <c r="G14"/>
  <c r="G85" l="1"/>
  <c r="H85"/>
  <c r="I85"/>
  <c r="J85"/>
  <c r="G86"/>
  <c r="H86"/>
  <c r="I86"/>
  <c r="J86"/>
  <c r="G87"/>
  <c r="H87"/>
  <c r="I87"/>
  <c r="J87"/>
  <c r="G88"/>
  <c r="H88"/>
  <c r="I88"/>
  <c r="J88"/>
  <c r="F86"/>
  <c r="F88"/>
  <c r="F85"/>
  <c r="F89" s="1"/>
  <c r="F93" s="1"/>
  <c r="E12" l="1"/>
  <c r="F29"/>
  <c r="H14"/>
  <c r="I14"/>
  <c r="J14"/>
  <c r="F14"/>
  <c r="J74"/>
  <c r="I74"/>
  <c r="H74"/>
  <c r="G74"/>
  <c r="F74"/>
  <c r="J39"/>
  <c r="I39"/>
  <c r="H39"/>
  <c r="G39"/>
  <c r="F39"/>
  <c r="E38"/>
  <c r="E37"/>
  <c r="E36"/>
  <c r="E35"/>
  <c r="E74" l="1"/>
  <c r="E39"/>
  <c r="E88"/>
  <c r="I49" l="1"/>
  <c r="J79" l="1"/>
  <c r="I79"/>
  <c r="H79"/>
  <c r="G79"/>
  <c r="F79"/>
  <c r="E79" l="1"/>
  <c r="F84"/>
  <c r="G84"/>
  <c r="J84"/>
  <c r="I84"/>
  <c r="H84"/>
  <c r="E60" l="1"/>
  <c r="E61"/>
  <c r="E62"/>
  <c r="F64"/>
  <c r="G64"/>
  <c r="H64"/>
  <c r="I64"/>
  <c r="J64"/>
  <c r="E65"/>
  <c r="E66"/>
  <c r="E67"/>
  <c r="F69"/>
  <c r="G69"/>
  <c r="H69"/>
  <c r="I69"/>
  <c r="J69"/>
  <c r="E69" l="1"/>
  <c r="E64"/>
  <c r="E86"/>
  <c r="E85"/>
  <c r="E87"/>
  <c r="J29"/>
  <c r="I29"/>
  <c r="H29"/>
  <c r="G29"/>
  <c r="E28"/>
  <c r="E27"/>
  <c r="E26"/>
  <c r="E25"/>
  <c r="I54"/>
  <c r="H49"/>
  <c r="I44"/>
  <c r="I34"/>
  <c r="H34"/>
  <c r="I24"/>
  <c r="H24"/>
  <c r="I19"/>
  <c r="H19"/>
  <c r="H89" l="1"/>
  <c r="H93" s="1"/>
  <c r="I89"/>
  <c r="E29"/>
  <c r="E52" l="1"/>
  <c r="E57" l="1"/>
  <c r="E56"/>
  <c r="E55"/>
  <c r="E59" l="1"/>
  <c r="F24"/>
  <c r="G24"/>
  <c r="J24"/>
  <c r="E22"/>
  <c r="J34" l="1"/>
  <c r="G34"/>
  <c r="F34"/>
  <c r="E33"/>
  <c r="E32"/>
  <c r="E31"/>
  <c r="E30"/>
  <c r="E23"/>
  <c r="E18"/>
  <c r="E34" l="1"/>
  <c r="E48"/>
  <c r="E47"/>
  <c r="E43"/>
  <c r="E42"/>
  <c r="E17"/>
  <c r="J44" l="1"/>
  <c r="E41"/>
  <c r="E40"/>
  <c r="J54"/>
  <c r="E51"/>
  <c r="E50"/>
  <c r="G49"/>
  <c r="J49"/>
  <c r="F49"/>
  <c r="E46"/>
  <c r="E45"/>
  <c r="E21"/>
  <c r="E20"/>
  <c r="E24" l="1"/>
  <c r="E54"/>
  <c r="E44"/>
  <c r="E49"/>
  <c r="G19"/>
  <c r="G89" s="1"/>
  <c r="G93" s="1"/>
  <c r="J19"/>
  <c r="J89" s="1"/>
  <c r="F19"/>
  <c r="E16"/>
  <c r="E15"/>
  <c r="E11"/>
  <c r="E10"/>
  <c r="E89" l="1"/>
  <c r="E14"/>
  <c r="E19"/>
  <c r="E83"/>
  <c r="E84"/>
  <c r="L14" l="1"/>
</calcChain>
</file>

<file path=xl/sharedStrings.xml><?xml version="1.0" encoding="utf-8"?>
<sst xmlns="http://schemas.openxmlformats.org/spreadsheetml/2006/main" count="185" uniqueCount="92">
  <si>
    <t>N п/п</t>
  </si>
  <si>
    <t>Ответственный исполнитель, соисполнители</t>
  </si>
  <si>
    <t>Источник финансового обеспечения</t>
  </si>
  <si>
    <t xml:space="preserve">Объем средств на реализацию </t>
  </si>
  <si>
    <t>ВСЕГО</t>
  </si>
  <si>
    <t>средства областного бюджета</t>
  </si>
  <si>
    <t>поступления из федерального бюджета</t>
  </si>
  <si>
    <t>средства местных  бюджетов</t>
  </si>
  <si>
    <t>Итого:</t>
  </si>
  <si>
    <t>ИТОГО по муниципальной программе</t>
  </si>
  <si>
    <t xml:space="preserve">реализации муниципальной программы </t>
  </si>
  <si>
    <t>внебюджетные источники</t>
  </si>
  <si>
    <t xml:space="preserve"> ПЛАН</t>
  </si>
  <si>
    <t xml:space="preserve"> Основное мероприятие, мероприятие</t>
  </si>
  <si>
    <t>Связь с целевым показателем (№ индикаторов)</t>
  </si>
  <si>
    <t>Финансовое обеспечение деятельности органов местного самоуправления</t>
  </si>
  <si>
    <t>Отраслевые органы администрации Трубчевского муниципального района</t>
  </si>
  <si>
    <t>Мероприятия по оценке недвижимости, признанию прав и регулирование отношений по государственной и муниципальной собственности</t>
  </si>
  <si>
    <t>Мероприятия по капитальному ремонту и ремонту автомобильных дорог общего пользования местного значения и искусственных сооружений на них за счет средств дорожного фонда</t>
  </si>
  <si>
    <t xml:space="preserve">Отдел архитектуры и градостроительства, отдел экономики администрации Трубчевского муниципального района </t>
  </si>
  <si>
    <t>Мероприятия в сфере ЖКХ</t>
  </si>
  <si>
    <t>Отдел по управлению муниципальным имуществом администрации Трубчевского муниципального района</t>
  </si>
  <si>
    <t>Организационно-правовой отдел администрации Трубчевского муниципального района</t>
  </si>
  <si>
    <t xml:space="preserve">Отдел архитектуры и жилищно-коммунального хозяйства администрации Трубчевского муниципального района,
Отдел архитектуры и жилищно-коммунального хозяйства администрации Трубчевского муниципального района
</t>
  </si>
  <si>
    <t xml:space="preserve">Отдел архитектуры и жилищно-коммунального хозяйства администрации Трубчевского муниципального района
</t>
  </si>
  <si>
    <t>средства федерального бюджета</t>
  </si>
  <si>
    <t>Отдел архитектуры и ЖКХ администрации Трубчевского муниципального района</t>
  </si>
  <si>
    <t>Финансовая поддержка муниципального района</t>
  </si>
  <si>
    <t>Отдел учета и отчетности администрации Трубчевского муниципального района</t>
  </si>
  <si>
    <t>Организация и проведение выборов и референдумов</t>
  </si>
  <si>
    <t>Формирование законопослушного поведения участников дорожного движения</t>
  </si>
  <si>
    <t>Мероприятия по землеустройству и землепользованию</t>
  </si>
  <si>
    <t>Реализация программ (проектов) инициативного бюджетирования</t>
  </si>
  <si>
    <t>Формирование современной городской среды на территории Трубчевского городского поселения Трубчевского муниципального района Брянской области</t>
  </si>
  <si>
    <t>Мероприятия по оказанию поддержки субъектов малого предпринимательства, в части компенсации части потерь в доходах, возникающих в результате регулирования тарифов на перевозку пассажиров по муниципальным маршрутам регулярных перевозок в черте Трубчевского городского поселения Трубчевского муниципального района Брянской области</t>
  </si>
  <si>
    <t>Мероприятия по содержанию имущества казны Трубчевского городского поселения Трубчевского муниципального района Брянской области</t>
  </si>
  <si>
    <t>Мероприятия по выплате пенсий за выслугу лет лицам, замещавшим должности муниципальной службы в органах местного самоуправления Трубчевского городского поселения Трубчевского муниципального района Брянской области</t>
  </si>
  <si>
    <t>Поставщик</t>
  </si>
  <si>
    <t>Номер контракта</t>
  </si>
  <si>
    <t>Дата контракта</t>
  </si>
  <si>
    <t>Предмет контракта</t>
  </si>
  <si>
    <t>Сумма к оплате</t>
  </si>
  <si>
    <t>ООО «БРЯНСКРЕМАВТОДОР»</t>
  </si>
  <si>
    <t>Благоустройство дворовой территории по ул. Брянская, 48, 50, 52 в г. Трубчевск Брянской области</t>
  </si>
  <si>
    <t>1 877 763,23</t>
  </si>
  <si>
    <t>Благоустройство дворовой территории по ул. Брянская, 88 в г. Трубчевск Брянской области</t>
  </si>
  <si>
    <t>497 071,63</t>
  </si>
  <si>
    <t>Благоустройство дворовой территории по ул. Брянская, 110 в г. Трубчевск Брянской области</t>
  </si>
  <si>
    <t>219 107,53</t>
  </si>
  <si>
    <t>Благоустройство дворовой территории по ул. Урицкого, 55 в г. Трубчевск Брянской области</t>
  </si>
  <si>
    <t>478 414,18</t>
  </si>
  <si>
    <t>Благоустройство дворовой территории по ул. Урицкого, 63 в г. Трубчевск Брянской области</t>
  </si>
  <si>
    <t>481 240,28</t>
  </si>
  <si>
    <t>Благоустройство дворовой территории по ул. Брянская, 47 в г. Трубчевск Брянской области</t>
  </si>
  <si>
    <t>1 980 937,20</t>
  </si>
  <si>
    <t>Благоустройство дворовой территории по ул. Новая, 8 в г. Трубчевск Брянской области</t>
  </si>
  <si>
    <t>1 372 736,01</t>
  </si>
  <si>
    <t>Итого по программе «Формирование современной городской среды на территории Трубчевского городского поселения Трубчевского муниципального района Брянской области»</t>
  </si>
  <si>
    <t>6 907 270,06</t>
  </si>
  <si>
    <t>ИП Вязов С. В.</t>
  </si>
  <si>
    <t>Благоустройство Красноармейской площади г. Трубчевск Брянской области (2 этап)</t>
  </si>
  <si>
    <t>3 806 843,18</t>
  </si>
  <si>
    <t>МУП «ЖИЛИЩНО-КОММУНАЛЬНЫЙ СЕРВИС г. Трубчевск»</t>
  </si>
  <si>
    <t>Капитальный ремонт водопровода по пер. Володарского г. Трубчевск Брянская область</t>
  </si>
  <si>
    <t>300 000,00</t>
  </si>
  <si>
    <t>АУБО «ГЭПБО»</t>
  </si>
  <si>
    <t>682-ПС</t>
  </si>
  <si>
    <t>Проведение проверки сметной стоимости по объекту «Благоустройство дворовой территории по ул. Новая, д. 8 в г. Трубчевске Брянской области»</t>
  </si>
  <si>
    <t>ООО «НП ТЭКтест-32</t>
  </si>
  <si>
    <t>Работы по разработке электронной модели схемы теплоснабжения Трубчевского городского поселения Трубчевского муниципального района Брянской области</t>
  </si>
  <si>
    <t>149 500,00</t>
  </si>
  <si>
    <t>11 174 519,24</t>
  </si>
  <si>
    <t>Сумма по контракту</t>
  </si>
  <si>
    <t>Оплачено</t>
  </si>
  <si>
    <t>2023 год, рублей</t>
  </si>
  <si>
    <t>2024 год, рублей</t>
  </si>
  <si>
    <t>2025 год, рублей</t>
  </si>
  <si>
    <t>2026 год, рублей</t>
  </si>
  <si>
    <t>2027 год, рублей</t>
  </si>
  <si>
    <t>Мероприятия по совершенствованию системы профилактики правонарушений и усиление борьбы с преступностью</t>
  </si>
  <si>
    <t xml:space="preserve">1. Бесплатное предоставление земельных участков многодетным семьям
4. Доля муниципального имущества Трубчевского городского поселения Трубчевского муниципального района Брянской области, планируемого к приватизации, к общему количеству муниципального имущества Трубчевского городского поселения Трубчевского муниципального района Брянской области, приватизация которого целесообразна
5. Динамика поступлений в бюджет Трубчевского городского поселения Трубчевского муниципального района Брянской области доходов от сдачи в аренду недвижимого имущества (за исключением земельных участков) по сравнению с предыдущим годом
6. Динамика поступлений в бюджет Трубчевского городского поселения Трубчевского муниципального района Брянской области доходов от сдачи в аренду земельных участков, находящихся в муниципальной собственности по сравнению с предыдущим годом
7. Доля объектов недвижимого имущества (за исключением земельных участков), находящихся в муниципальной собственности, право собственности на которые зарегистрировано в установленном порядке
8. Количество единиц муниципального имущества (имущественных комплексов, пакетов акций, долей в уставных капиталах, отдельных объектов или земельных участков), в отношении которых оказаны услуги по аудиту, оценке рыночной стоимости, технической инвентаризации
9. Количество земельных участков, в отношении которых оказаны услуги по межеванию с целью постановки на кадастровый учет
</t>
  </si>
  <si>
    <t>1. Бесплатное предоставление земельных участков многодетным семьям
6. Динамика поступлений в бюджет Трубчевского городского поселения Трубчевского муниципального района Брянской области доходов от сдачи в аренду земельных участков, находящихся в муниципальной собственности по сравнению с предыдущим годом
9. Количество земельных участков, в отношении которых оказаны услуги по межеванию с целью постановки на кадастровый учет</t>
  </si>
  <si>
    <t>10.  Поддержка субъектов малого предпринимательства, в части компенсации части потерь в доходах, возникающих в результате регулирования тарифов на перевозку пассажиров по муниципальным маршрутам регулярных перевозок в черте Трубчевского городского поселения Трубчевского муниципального района Брянской области</t>
  </si>
  <si>
    <t>2. Доля протяженности автомобильных дорог местного значения, не отвечающих нормативным требованиям, в общей протяженности дорог местного значения
3. Площадь отремонтированных автомобильных дорог общего пользования местного значения</t>
  </si>
  <si>
    <t>15. Приобретение продукции (агитационного материала), в целях обеспечения безопасности дорожного движения</t>
  </si>
  <si>
    <t>14. Повышение удовлетворенности населения Трубчевского городского поселения Трубчевского муниципального района Брянской области уровнем благоустроенности общественных территорий, территорий и мест массового отдыха населения и дворовых территорий многоквартирных домов</t>
  </si>
  <si>
    <t>"Совершенствование системы муниципального управления в 
Трубчевском городском поселении Трубчевского
 муниципального района Брянской области»</t>
  </si>
  <si>
    <t>Приложение 3 к муниципальной программе
"Совершенствование системы муниципального управления в 
Трубчевском городском поселении Трубчевского
 муниципального района Брянской области"</t>
  </si>
  <si>
    <t xml:space="preserve">11. Поддержание объектов  коммунальной инфраструктуры в надлежащем  техническом состоянии
12. Поддержание объектов внешнего благоустройства  в надлежащем  санитарном состоянии
13. Реализация прочих вопросов в сфере ЖКХ
</t>
  </si>
  <si>
    <t>Мероприятия по территориальной обороне и гражданской обороне, защите населения и территории муниципального образования от чрезвычайных ситуаций природного и техногенного характера</t>
  </si>
  <si>
    <t>16. Повышение удовлетворенности населения Трубчевского городского поселения Трубчевского муниципального района Брянской области уровнем благоустроенности общественных территорий, территорий и мест массового отдыха населения и дворовых территорий многоквартирных домов</t>
  </si>
  <si>
    <t>Приложение  к постановлению администрации
Трубчевского муниципального района
от "___" ___________ 2023 г. № ___________</t>
  </si>
</sst>
</file>

<file path=xl/styles.xml><?xml version="1.0" encoding="utf-8"?>
<styleSheet xmlns="http://schemas.openxmlformats.org/spreadsheetml/2006/main">
  <fonts count="17">
    <font>
      <sz val="11"/>
      <color theme="1"/>
      <name val="Calibri"/>
      <family val="2"/>
      <scheme val="minor"/>
    </font>
    <font>
      <b/>
      <sz val="9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b/>
      <sz val="7"/>
      <color theme="1"/>
      <name val="Calibri"/>
      <family val="2"/>
      <scheme val="minor"/>
    </font>
    <font>
      <sz val="7"/>
      <color theme="1"/>
      <name val="Calibri"/>
      <family val="2"/>
      <scheme val="minor"/>
    </font>
    <font>
      <sz val="7"/>
      <color rgb="FF000000"/>
      <name val="Times New Roman"/>
      <family val="1"/>
      <charset val="204"/>
    </font>
    <font>
      <b/>
      <sz val="7"/>
      <color theme="1"/>
      <name val="Times New Roman"/>
      <family val="1"/>
      <charset val="204"/>
    </font>
    <font>
      <sz val="7"/>
      <color rgb="FFFF0000"/>
      <name val="Times New Roman"/>
      <family val="1"/>
      <charset val="204"/>
    </font>
    <font>
      <sz val="7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6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90">
    <xf numFmtId="0" fontId="0" fillId="0" borderId="0" xfId="0"/>
    <xf numFmtId="0" fontId="2" fillId="0" borderId="0" xfId="0" applyFont="1"/>
    <xf numFmtId="0" fontId="6" fillId="0" borderId="0" xfId="0" applyFont="1"/>
    <xf numFmtId="0" fontId="4" fillId="0" borderId="1" xfId="0" applyFont="1" applyBorder="1" applyAlignment="1">
      <alignment horizontal="center" vertical="center" wrapText="1"/>
    </xf>
    <xf numFmtId="0" fontId="5" fillId="0" borderId="0" xfId="0" applyFont="1"/>
    <xf numFmtId="4" fontId="5" fillId="0" borderId="0" xfId="0" applyNumberFormat="1" applyFont="1"/>
    <xf numFmtId="4" fontId="7" fillId="0" borderId="1" xfId="0" applyNumberFormat="1" applyFont="1" applyBorder="1" applyAlignment="1">
      <alignment horizontal="center" vertical="center" wrapText="1"/>
    </xf>
    <xf numFmtId="0" fontId="8" fillId="0" borderId="0" xfId="0" applyFont="1"/>
    <xf numFmtId="0" fontId="8" fillId="0" borderId="1" xfId="0" applyFont="1" applyBorder="1"/>
    <xf numFmtId="0" fontId="7" fillId="0" borderId="1" xfId="0" applyFont="1" applyBorder="1" applyAlignment="1">
      <alignment vertical="center" wrapText="1"/>
    </xf>
    <xf numFmtId="0" fontId="7" fillId="0" borderId="7" xfId="0" applyFont="1" applyBorder="1" applyAlignment="1">
      <alignment vertical="center" wrapText="1"/>
    </xf>
    <xf numFmtId="0" fontId="7" fillId="0" borderId="4" xfId="0" applyFont="1" applyBorder="1" applyAlignment="1">
      <alignment vertical="center" wrapText="1"/>
    </xf>
    <xf numFmtId="0" fontId="11" fillId="0" borderId="1" xfId="0" applyFont="1" applyBorder="1" applyAlignment="1">
      <alignment vertical="center" wrapText="1"/>
    </xf>
    <xf numFmtId="0" fontId="7" fillId="2" borderId="3" xfId="0" applyFont="1" applyFill="1" applyBorder="1" applyAlignment="1">
      <alignment horizontal="center" vertical="center" wrapText="1"/>
    </xf>
    <xf numFmtId="4" fontId="12" fillId="0" borderId="1" xfId="0" applyNumberFormat="1" applyFont="1" applyBorder="1" applyAlignment="1">
      <alignment horizontal="center" vertical="center" wrapText="1"/>
    </xf>
    <xf numFmtId="4" fontId="13" fillId="0" borderId="1" xfId="0" applyNumberFormat="1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4" fontId="7" fillId="2" borderId="1" xfId="0" applyNumberFormat="1" applyFont="1" applyFill="1" applyBorder="1" applyAlignment="1">
      <alignment horizontal="center" vertical="center" wrapText="1"/>
    </xf>
    <xf numFmtId="0" fontId="5" fillId="2" borderId="0" xfId="0" applyFont="1" applyFill="1"/>
    <xf numFmtId="0" fontId="14" fillId="0" borderId="8" xfId="0" applyFont="1" applyBorder="1" applyAlignment="1">
      <alignment horizontal="center" vertical="center" wrapText="1"/>
    </xf>
    <xf numFmtId="0" fontId="14" fillId="0" borderId="9" xfId="0" applyFont="1" applyBorder="1" applyAlignment="1">
      <alignment horizontal="center" vertical="center" wrapText="1"/>
    </xf>
    <xf numFmtId="0" fontId="14" fillId="0" borderId="10" xfId="0" applyFont="1" applyBorder="1" applyAlignment="1">
      <alignment horizontal="center" vertical="center" wrapText="1"/>
    </xf>
    <xf numFmtId="0" fontId="14" fillId="0" borderId="11" xfId="0" applyFont="1" applyBorder="1" applyAlignment="1">
      <alignment horizontal="center" vertical="center" wrapText="1"/>
    </xf>
    <xf numFmtId="0" fontId="14" fillId="0" borderId="12" xfId="0" applyFont="1" applyBorder="1" applyAlignment="1">
      <alignment horizontal="center" vertical="center" wrapText="1"/>
    </xf>
    <xf numFmtId="0" fontId="14" fillId="0" borderId="13" xfId="0" applyFont="1" applyBorder="1" applyAlignment="1">
      <alignment horizontal="center" vertical="center" wrapText="1"/>
    </xf>
    <xf numFmtId="14" fontId="14" fillId="0" borderId="11" xfId="0" applyNumberFormat="1" applyFont="1" applyBorder="1" applyAlignment="1">
      <alignment horizontal="center" vertical="center" wrapText="1"/>
    </xf>
    <xf numFmtId="0" fontId="15" fillId="0" borderId="11" xfId="0" applyFont="1" applyBorder="1" applyAlignment="1">
      <alignment horizontal="center" vertical="center" wrapText="1"/>
    </xf>
    <xf numFmtId="14" fontId="14" fillId="0" borderId="11" xfId="0" applyNumberFormat="1" applyFont="1" applyBorder="1" applyAlignment="1">
      <alignment vertical="center" wrapText="1"/>
    </xf>
    <xf numFmtId="0" fontId="14" fillId="0" borderId="14" xfId="0" applyFont="1" applyBorder="1" applyAlignment="1">
      <alignment horizontal="center" vertical="center" wrapText="1"/>
    </xf>
    <xf numFmtId="0" fontId="15" fillId="0" borderId="11" xfId="0" applyFont="1" applyBorder="1" applyAlignment="1">
      <alignment horizontal="justify" vertical="center" wrapText="1"/>
    </xf>
    <xf numFmtId="0" fontId="15" fillId="0" borderId="1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4" fontId="16" fillId="0" borderId="0" xfId="0" applyNumberFormat="1" applyFont="1"/>
    <xf numFmtId="4" fontId="16" fillId="2" borderId="0" xfId="0" applyNumberFormat="1" applyFont="1" applyFill="1"/>
    <xf numFmtId="4" fontId="0" fillId="0" borderId="0" xfId="0" applyNumberFormat="1"/>
    <xf numFmtId="0" fontId="5" fillId="0" borderId="0" xfId="0" applyFont="1" applyFill="1"/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 wrapText="1"/>
    </xf>
    <xf numFmtId="4" fontId="16" fillId="0" borderId="0" xfId="0" applyNumberFormat="1" applyFont="1" applyFill="1"/>
    <xf numFmtId="4" fontId="5" fillId="0" borderId="0" xfId="0" applyNumberFormat="1" applyFont="1" applyFill="1"/>
    <xf numFmtId="0" fontId="6" fillId="0" borderId="0" xfId="0" applyFont="1" applyAlignment="1">
      <alignment horizontal="center" wrapText="1"/>
    </xf>
    <xf numFmtId="0" fontId="6" fillId="0" borderId="0" xfId="0" applyFont="1" applyAlignment="1">
      <alignment horizontal="center"/>
    </xf>
    <xf numFmtId="0" fontId="7" fillId="0" borderId="1" xfId="0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4" fontId="7" fillId="0" borderId="2" xfId="0" applyNumberFormat="1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7" fillId="0" borderId="2" xfId="0" applyFont="1" applyBorder="1" applyAlignment="1">
      <alignment vertical="center" wrapText="1"/>
    </xf>
    <xf numFmtId="0" fontId="7" fillId="0" borderId="3" xfId="0" applyFont="1" applyBorder="1" applyAlignment="1">
      <alignment vertical="center" wrapText="1"/>
    </xf>
    <xf numFmtId="0" fontId="7" fillId="0" borderId="4" xfId="0" applyFont="1" applyBorder="1" applyAlignment="1">
      <alignment vertical="center" wrapText="1"/>
    </xf>
    <xf numFmtId="0" fontId="7" fillId="0" borderId="1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4" fillId="0" borderId="14" xfId="0" applyFont="1" applyBorder="1" applyAlignment="1">
      <alignment horizontal="center" vertical="center" wrapText="1"/>
    </xf>
    <xf numFmtId="0" fontId="14" fillId="0" borderId="10" xfId="0" applyFont="1" applyBorder="1" applyAlignment="1">
      <alignment horizontal="center" vertical="center" wrapText="1"/>
    </xf>
    <xf numFmtId="4" fontId="14" fillId="0" borderId="14" xfId="0" applyNumberFormat="1" applyFont="1" applyBorder="1" applyAlignment="1">
      <alignment horizontal="center" vertical="center" wrapText="1"/>
    </xf>
    <xf numFmtId="4" fontId="14" fillId="0" borderId="12" xfId="0" applyNumberFormat="1" applyFont="1" applyBorder="1" applyAlignment="1">
      <alignment horizontal="center" vertical="center" wrapText="1"/>
    </xf>
    <xf numFmtId="4" fontId="14" fillId="0" borderId="10" xfId="0" applyNumberFormat="1" applyFont="1" applyBorder="1" applyAlignment="1">
      <alignment horizontal="center" vertical="center" wrapText="1"/>
    </xf>
    <xf numFmtId="0" fontId="15" fillId="0" borderId="15" xfId="0" applyFont="1" applyBorder="1" applyAlignment="1">
      <alignment vertical="center" wrapText="1"/>
    </xf>
    <xf numFmtId="0" fontId="15" fillId="0" borderId="16" xfId="0" applyFont="1" applyBorder="1" applyAlignment="1">
      <alignment vertical="center" wrapText="1"/>
    </xf>
    <xf numFmtId="0" fontId="15" fillId="0" borderId="9" xfId="0" applyFont="1" applyBorder="1" applyAlignment="1">
      <alignment vertical="center" wrapText="1"/>
    </xf>
    <xf numFmtId="0" fontId="14" fillId="0" borderId="12" xfId="0" applyFont="1" applyBorder="1" applyAlignment="1">
      <alignment horizontal="center" vertical="center" wrapText="1"/>
    </xf>
    <xf numFmtId="0" fontId="15" fillId="0" borderId="15" xfId="0" applyFont="1" applyBorder="1" applyAlignment="1">
      <alignment horizontal="justify" vertical="center" wrapText="1"/>
    </xf>
    <xf numFmtId="0" fontId="15" fillId="0" borderId="16" xfId="0" applyFont="1" applyBorder="1" applyAlignment="1">
      <alignment horizontal="justify" vertical="center" wrapText="1"/>
    </xf>
    <xf numFmtId="0" fontId="15" fillId="0" borderId="9" xfId="0" applyFont="1" applyBorder="1" applyAlignment="1">
      <alignment horizontal="justify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93"/>
  <sheetViews>
    <sheetView tabSelected="1" view="pageBreakPreview" topLeftCell="A43" zoomScale="120" zoomScaleSheetLayoutView="120" workbookViewId="0">
      <selection activeCell="F53" sqref="F53"/>
    </sheetView>
  </sheetViews>
  <sheetFormatPr defaultRowHeight="15"/>
  <cols>
    <col min="1" max="1" width="3.85546875" customWidth="1"/>
    <col min="2" max="2" width="26.28515625" customWidth="1"/>
    <col min="3" max="3" width="12.42578125" customWidth="1"/>
    <col min="4" max="4" width="20.85546875" customWidth="1"/>
    <col min="5" max="5" width="9.5703125" style="4" customWidth="1"/>
    <col min="6" max="6" width="11" style="35" customWidth="1"/>
    <col min="7" max="7" width="11.7109375" style="4" customWidth="1"/>
    <col min="8" max="8" width="9.5703125" style="18" customWidth="1"/>
    <col min="9" max="10" width="10.42578125" style="4" customWidth="1"/>
    <col min="11" max="11" width="37.140625" customWidth="1"/>
    <col min="12" max="12" width="14.42578125" bestFit="1" customWidth="1"/>
  </cols>
  <sheetData>
    <row r="1" spans="1:12" ht="40.5" customHeight="1">
      <c r="G1" s="41" t="s">
        <v>91</v>
      </c>
      <c r="H1" s="42"/>
      <c r="I1" s="42"/>
      <c r="J1" s="42"/>
      <c r="K1" s="42"/>
    </row>
    <row r="2" spans="1:12" ht="6.75" customHeight="1">
      <c r="G2" s="41"/>
      <c r="H2" s="42"/>
      <c r="I2" s="42"/>
      <c r="J2" s="42"/>
      <c r="K2" s="42"/>
    </row>
    <row r="3" spans="1:12" ht="49.5" customHeight="1">
      <c r="G3" s="48" t="s">
        <v>87</v>
      </c>
      <c r="H3" s="48"/>
      <c r="I3" s="48"/>
      <c r="J3" s="48"/>
      <c r="K3" s="48"/>
      <c r="L3" s="2"/>
    </row>
    <row r="4" spans="1:12">
      <c r="A4" s="76" t="s">
        <v>12</v>
      </c>
      <c r="B4" s="76"/>
      <c r="C4" s="76"/>
      <c r="D4" s="76"/>
      <c r="E4" s="76"/>
      <c r="F4" s="76"/>
      <c r="G4" s="76"/>
      <c r="H4" s="76"/>
      <c r="I4" s="76"/>
      <c r="J4" s="76"/>
      <c r="K4" s="76"/>
    </row>
    <row r="5" spans="1:12">
      <c r="A5" s="76" t="s">
        <v>10</v>
      </c>
      <c r="B5" s="76"/>
      <c r="C5" s="76"/>
      <c r="D5" s="76"/>
      <c r="E5" s="76"/>
      <c r="F5" s="76"/>
      <c r="G5" s="76"/>
      <c r="H5" s="76"/>
      <c r="I5" s="76"/>
      <c r="J5" s="76"/>
      <c r="K5" s="76"/>
    </row>
    <row r="6" spans="1:12" ht="51" customHeight="1">
      <c r="A6" s="77" t="s">
        <v>86</v>
      </c>
      <c r="B6" s="76"/>
      <c r="C6" s="76"/>
      <c r="D6" s="76"/>
      <c r="E6" s="76"/>
      <c r="F6" s="76"/>
      <c r="G6" s="76"/>
      <c r="H6" s="76"/>
      <c r="I6" s="76"/>
      <c r="J6" s="76"/>
      <c r="K6" s="76"/>
    </row>
    <row r="7" spans="1:12">
      <c r="A7" s="75" t="s">
        <v>0</v>
      </c>
      <c r="B7" s="75" t="s">
        <v>13</v>
      </c>
      <c r="C7" s="75" t="s">
        <v>1</v>
      </c>
      <c r="D7" s="75" t="s">
        <v>2</v>
      </c>
      <c r="E7" s="50" t="s">
        <v>3</v>
      </c>
      <c r="F7" s="51"/>
      <c r="G7" s="51"/>
      <c r="H7" s="51"/>
      <c r="I7" s="51"/>
      <c r="J7" s="52"/>
      <c r="K7" s="75" t="s">
        <v>14</v>
      </c>
    </row>
    <row r="8" spans="1:12" ht="21">
      <c r="A8" s="75"/>
      <c r="B8" s="75"/>
      <c r="C8" s="75"/>
      <c r="D8" s="75"/>
      <c r="E8" s="31" t="s">
        <v>4</v>
      </c>
      <c r="F8" s="36" t="s">
        <v>74</v>
      </c>
      <c r="G8" s="31" t="s">
        <v>75</v>
      </c>
      <c r="H8" s="31" t="s">
        <v>76</v>
      </c>
      <c r="I8" s="31" t="s">
        <v>77</v>
      </c>
      <c r="J8" s="31" t="s">
        <v>78</v>
      </c>
      <c r="K8" s="75"/>
    </row>
    <row r="9" spans="1:12">
      <c r="A9" s="3">
        <v>1</v>
      </c>
      <c r="B9" s="3">
        <v>2</v>
      </c>
      <c r="C9" s="3">
        <v>3</v>
      </c>
      <c r="D9" s="3">
        <v>4</v>
      </c>
      <c r="E9" s="3">
        <v>5</v>
      </c>
      <c r="F9" s="37">
        <v>6</v>
      </c>
      <c r="G9" s="3">
        <v>7</v>
      </c>
      <c r="H9" s="16">
        <v>8</v>
      </c>
      <c r="I9" s="3">
        <v>8</v>
      </c>
      <c r="J9" s="3">
        <v>8</v>
      </c>
      <c r="K9" s="3">
        <v>9</v>
      </c>
    </row>
    <row r="10" spans="1:12">
      <c r="A10" s="45">
        <v>1</v>
      </c>
      <c r="B10" s="43" t="s">
        <v>15</v>
      </c>
      <c r="C10" s="43" t="s">
        <v>16</v>
      </c>
      <c r="D10" s="9" t="s">
        <v>5</v>
      </c>
      <c r="E10" s="6">
        <f>SUM(F10:J10)</f>
        <v>0</v>
      </c>
      <c r="F10" s="38"/>
      <c r="G10" s="6"/>
      <c r="H10" s="17"/>
      <c r="I10" s="6"/>
      <c r="J10" s="6"/>
      <c r="K10" s="53"/>
    </row>
    <row r="11" spans="1:12">
      <c r="A11" s="46"/>
      <c r="B11" s="43"/>
      <c r="C11" s="43"/>
      <c r="D11" s="9" t="s">
        <v>25</v>
      </c>
      <c r="E11" s="6">
        <f>SUM(F11:J11)</f>
        <v>0</v>
      </c>
      <c r="F11" s="38"/>
      <c r="G11" s="6"/>
      <c r="H11" s="17"/>
      <c r="I11" s="6"/>
      <c r="J11" s="6"/>
      <c r="K11" s="54"/>
    </row>
    <row r="12" spans="1:12">
      <c r="A12" s="46"/>
      <c r="B12" s="43"/>
      <c r="C12" s="43"/>
      <c r="D12" s="9" t="s">
        <v>7</v>
      </c>
      <c r="E12" s="6">
        <f>SUM(F12:J12)</f>
        <v>368545.16000000003</v>
      </c>
      <c r="F12" s="38">
        <f>200+94945.16+11000</f>
        <v>106145.16</v>
      </c>
      <c r="G12" s="6">
        <f t="shared" ref="G12:H12" si="0">200+120000+11000</f>
        <v>131200</v>
      </c>
      <c r="H12" s="6">
        <f t="shared" si="0"/>
        <v>131200</v>
      </c>
      <c r="I12" s="6">
        <v>0</v>
      </c>
      <c r="J12" s="6">
        <v>0</v>
      </c>
      <c r="K12" s="54"/>
    </row>
    <row r="13" spans="1:12">
      <c r="A13" s="46"/>
      <c r="B13" s="43"/>
      <c r="C13" s="43"/>
      <c r="D13" s="9" t="s">
        <v>11</v>
      </c>
      <c r="E13" s="6"/>
      <c r="F13" s="38"/>
      <c r="G13" s="15"/>
      <c r="H13" s="17"/>
      <c r="I13" s="6"/>
      <c r="J13" s="6"/>
      <c r="K13" s="54"/>
    </row>
    <row r="14" spans="1:12">
      <c r="A14" s="47"/>
      <c r="B14" s="43"/>
      <c r="C14" s="43"/>
      <c r="D14" s="9" t="s">
        <v>8</v>
      </c>
      <c r="E14" s="6">
        <f t="shared" ref="E14:E23" si="1">SUM(F14:J14)</f>
        <v>368545.16000000003</v>
      </c>
      <c r="F14" s="38">
        <f>SUM(F10:F13)</f>
        <v>106145.16</v>
      </c>
      <c r="G14" s="6">
        <f>SUM(G10:G13)</f>
        <v>131200</v>
      </c>
      <c r="H14" s="6">
        <f t="shared" ref="H14:J14" si="2">SUM(H10:H13)</f>
        <v>131200</v>
      </c>
      <c r="I14" s="6">
        <f t="shared" si="2"/>
        <v>0</v>
      </c>
      <c r="J14" s="6">
        <f t="shared" si="2"/>
        <v>0</v>
      </c>
      <c r="K14" s="55"/>
      <c r="L14" s="34">
        <f>E14+E19+E29+E34+E39+E44+E49+E54+E59</f>
        <v>160131981.75</v>
      </c>
    </row>
    <row r="15" spans="1:12">
      <c r="A15" s="43">
        <v>2</v>
      </c>
      <c r="B15" s="43" t="s">
        <v>36</v>
      </c>
      <c r="C15" s="49" t="s">
        <v>22</v>
      </c>
      <c r="D15" s="10" t="s">
        <v>5</v>
      </c>
      <c r="E15" s="6">
        <f t="shared" si="1"/>
        <v>0</v>
      </c>
      <c r="F15" s="38"/>
      <c r="G15" s="14"/>
      <c r="H15" s="17"/>
      <c r="I15" s="6"/>
      <c r="J15" s="6"/>
      <c r="K15" s="43"/>
    </row>
    <row r="16" spans="1:12">
      <c r="A16" s="43"/>
      <c r="B16" s="43"/>
      <c r="C16" s="49"/>
      <c r="D16" s="10" t="s">
        <v>25</v>
      </c>
      <c r="E16" s="6">
        <f t="shared" si="1"/>
        <v>0</v>
      </c>
      <c r="F16" s="38"/>
      <c r="G16" s="14"/>
      <c r="H16" s="17"/>
      <c r="I16" s="6"/>
      <c r="J16" s="6"/>
      <c r="K16" s="43"/>
    </row>
    <row r="17" spans="1:11">
      <c r="A17" s="43"/>
      <c r="B17" s="43"/>
      <c r="C17" s="49"/>
      <c r="D17" s="10" t="s">
        <v>7</v>
      </c>
      <c r="E17" s="6">
        <f t="shared" si="1"/>
        <v>976939.20000000007</v>
      </c>
      <c r="F17" s="38">
        <f>98064.48+227581.92</f>
        <v>325646.40000000002</v>
      </c>
      <c r="G17" s="6">
        <f t="shared" ref="G17:H17" si="3">98064.48+227581.92</f>
        <v>325646.40000000002</v>
      </c>
      <c r="H17" s="6">
        <f t="shared" si="3"/>
        <v>325646.40000000002</v>
      </c>
      <c r="I17" s="6">
        <v>0</v>
      </c>
      <c r="J17" s="6">
        <v>0</v>
      </c>
      <c r="K17" s="43"/>
    </row>
    <row r="18" spans="1:11">
      <c r="A18" s="43"/>
      <c r="B18" s="43"/>
      <c r="C18" s="49"/>
      <c r="D18" s="10" t="s">
        <v>11</v>
      </c>
      <c r="E18" s="6">
        <f t="shared" si="1"/>
        <v>0</v>
      </c>
      <c r="F18" s="38"/>
      <c r="G18" s="15"/>
      <c r="H18" s="17"/>
      <c r="I18" s="6"/>
      <c r="J18" s="6"/>
      <c r="K18" s="43"/>
    </row>
    <row r="19" spans="1:11">
      <c r="A19" s="43"/>
      <c r="B19" s="43"/>
      <c r="C19" s="49"/>
      <c r="D19" s="10" t="s">
        <v>8</v>
      </c>
      <c r="E19" s="6">
        <f t="shared" si="1"/>
        <v>976939.20000000007</v>
      </c>
      <c r="F19" s="38">
        <f>SUM(F15:F17)</f>
        <v>325646.40000000002</v>
      </c>
      <c r="G19" s="15">
        <f t="shared" ref="G19:J19" si="4">SUM(G15:G17)</f>
        <v>325646.40000000002</v>
      </c>
      <c r="H19" s="17">
        <f t="shared" ref="H19:I19" si="5">SUM(H15:H17)</f>
        <v>325646.40000000002</v>
      </c>
      <c r="I19" s="6">
        <f t="shared" si="5"/>
        <v>0</v>
      </c>
      <c r="J19" s="6">
        <f t="shared" si="4"/>
        <v>0</v>
      </c>
      <c r="K19" s="43"/>
    </row>
    <row r="20" spans="1:11" hidden="1">
      <c r="A20" s="45">
        <v>3</v>
      </c>
      <c r="B20" s="43" t="s">
        <v>17</v>
      </c>
      <c r="C20" s="49" t="s">
        <v>21</v>
      </c>
      <c r="D20" s="10" t="s">
        <v>5</v>
      </c>
      <c r="E20" s="6">
        <f t="shared" si="1"/>
        <v>0</v>
      </c>
      <c r="F20" s="38"/>
      <c r="G20" s="14"/>
      <c r="H20" s="17"/>
      <c r="I20" s="6"/>
      <c r="J20" s="6"/>
      <c r="K20" s="53" t="s">
        <v>80</v>
      </c>
    </row>
    <row r="21" spans="1:11" hidden="1">
      <c r="A21" s="46"/>
      <c r="B21" s="43"/>
      <c r="C21" s="49"/>
      <c r="D21" s="10" t="s">
        <v>25</v>
      </c>
      <c r="E21" s="6">
        <f t="shared" si="1"/>
        <v>0</v>
      </c>
      <c r="F21" s="38"/>
      <c r="G21" s="14"/>
      <c r="H21" s="17"/>
      <c r="I21" s="6"/>
      <c r="J21" s="6"/>
      <c r="K21" s="54"/>
    </row>
    <row r="22" spans="1:11" hidden="1">
      <c r="A22" s="46"/>
      <c r="B22" s="43"/>
      <c r="C22" s="49"/>
      <c r="D22" s="10" t="s">
        <v>7</v>
      </c>
      <c r="E22" s="6">
        <f>SUM(F22:J22)</f>
        <v>0</v>
      </c>
      <c r="F22" s="38">
        <v>0</v>
      </c>
      <c r="G22" s="15">
        <v>0</v>
      </c>
      <c r="H22" s="17">
        <v>0</v>
      </c>
      <c r="I22" s="6">
        <v>0</v>
      </c>
      <c r="J22" s="6">
        <v>0</v>
      </c>
      <c r="K22" s="54"/>
    </row>
    <row r="23" spans="1:11" hidden="1">
      <c r="A23" s="46"/>
      <c r="B23" s="43"/>
      <c r="C23" s="49"/>
      <c r="D23" s="10" t="s">
        <v>11</v>
      </c>
      <c r="E23" s="6">
        <f t="shared" si="1"/>
        <v>0</v>
      </c>
      <c r="F23" s="38"/>
      <c r="G23" s="15"/>
      <c r="H23" s="17"/>
      <c r="I23" s="6"/>
      <c r="J23" s="6"/>
      <c r="K23" s="54"/>
    </row>
    <row r="24" spans="1:11" ht="261.75" hidden="1" customHeight="1">
      <c r="A24" s="47"/>
      <c r="B24" s="43"/>
      <c r="C24" s="49"/>
      <c r="D24" s="10" t="s">
        <v>8</v>
      </c>
      <c r="E24" s="6">
        <f>SUM(E20:E23)</f>
        <v>0</v>
      </c>
      <c r="F24" s="38">
        <f t="shared" ref="F24:J24" si="6">SUM(F20:F23)</f>
        <v>0</v>
      </c>
      <c r="G24" s="15">
        <f t="shared" si="6"/>
        <v>0</v>
      </c>
      <c r="H24" s="17">
        <f t="shared" ref="H24:I24" si="7">SUM(H20:H23)</f>
        <v>0</v>
      </c>
      <c r="I24" s="6">
        <f t="shared" si="7"/>
        <v>0</v>
      </c>
      <c r="J24" s="6">
        <f t="shared" si="6"/>
        <v>0</v>
      </c>
      <c r="K24" s="55"/>
    </row>
    <row r="25" spans="1:11">
      <c r="A25" s="45">
        <v>3</v>
      </c>
      <c r="B25" s="43" t="s">
        <v>31</v>
      </c>
      <c r="C25" s="49" t="s">
        <v>21</v>
      </c>
      <c r="D25" s="10" t="s">
        <v>5</v>
      </c>
      <c r="E25" s="6">
        <f t="shared" ref="E25:E26" si="8">SUM(F25:J25)</f>
        <v>0</v>
      </c>
      <c r="F25" s="38"/>
      <c r="G25" s="14"/>
      <c r="H25" s="17"/>
      <c r="I25" s="6"/>
      <c r="J25" s="6"/>
      <c r="K25" s="53" t="s">
        <v>81</v>
      </c>
    </row>
    <row r="26" spans="1:11">
      <c r="A26" s="46"/>
      <c r="B26" s="43"/>
      <c r="C26" s="49"/>
      <c r="D26" s="10" t="s">
        <v>25</v>
      </c>
      <c r="E26" s="6">
        <f t="shared" si="8"/>
        <v>0</v>
      </c>
      <c r="F26" s="38"/>
      <c r="G26" s="14"/>
      <c r="H26" s="17"/>
      <c r="I26" s="6"/>
      <c r="J26" s="6"/>
      <c r="K26" s="54"/>
    </row>
    <row r="27" spans="1:11">
      <c r="A27" s="46"/>
      <c r="B27" s="43"/>
      <c r="C27" s="49"/>
      <c r="D27" s="10" t="s">
        <v>7</v>
      </c>
      <c r="E27" s="6">
        <f>SUM(F27:J27)</f>
        <v>1400000</v>
      </c>
      <c r="F27" s="38">
        <v>1400000</v>
      </c>
      <c r="G27" s="15">
        <v>0</v>
      </c>
      <c r="H27" s="17">
        <v>0</v>
      </c>
      <c r="I27" s="6">
        <v>0</v>
      </c>
      <c r="J27" s="6">
        <v>0</v>
      </c>
      <c r="K27" s="54"/>
    </row>
    <row r="28" spans="1:11">
      <c r="A28" s="46"/>
      <c r="B28" s="43"/>
      <c r="C28" s="49"/>
      <c r="D28" s="10" t="s">
        <v>11</v>
      </c>
      <c r="E28" s="6">
        <f t="shared" ref="E28" si="9">SUM(F28:J28)</f>
        <v>0</v>
      </c>
      <c r="F28" s="38"/>
      <c r="G28" s="15"/>
      <c r="H28" s="17"/>
      <c r="I28" s="6"/>
      <c r="J28" s="6"/>
      <c r="K28" s="54"/>
    </row>
    <row r="29" spans="1:11" ht="52.5" customHeight="1">
      <c r="A29" s="47"/>
      <c r="B29" s="43"/>
      <c r="C29" s="49"/>
      <c r="D29" s="10" t="s">
        <v>8</v>
      </c>
      <c r="E29" s="6">
        <f>SUM(E25:E28)</f>
        <v>1400000</v>
      </c>
      <c r="F29" s="38">
        <f>SUM(F25:F28)</f>
        <v>1400000</v>
      </c>
      <c r="G29" s="15">
        <f t="shared" ref="G29:J29" si="10">SUM(G25:G28)</f>
        <v>0</v>
      </c>
      <c r="H29" s="17">
        <f t="shared" si="10"/>
        <v>0</v>
      </c>
      <c r="I29" s="6">
        <f t="shared" si="10"/>
        <v>0</v>
      </c>
      <c r="J29" s="6">
        <f t="shared" si="10"/>
        <v>0</v>
      </c>
      <c r="K29" s="55"/>
    </row>
    <row r="30" spans="1:11">
      <c r="A30" s="43">
        <v>4</v>
      </c>
      <c r="B30" s="43" t="s">
        <v>35</v>
      </c>
      <c r="C30" s="49" t="s">
        <v>23</v>
      </c>
      <c r="D30" s="10" t="s">
        <v>5</v>
      </c>
      <c r="E30" s="6">
        <f t="shared" ref="E30:E39" si="11">SUM(F30:J30)</f>
        <v>0</v>
      </c>
      <c r="F30" s="38"/>
      <c r="G30" s="14"/>
      <c r="H30" s="17"/>
      <c r="I30" s="6"/>
      <c r="J30" s="6"/>
      <c r="K30" s="53" t="s">
        <v>80</v>
      </c>
    </row>
    <row r="31" spans="1:11">
      <c r="A31" s="43"/>
      <c r="B31" s="43"/>
      <c r="C31" s="49"/>
      <c r="D31" s="10" t="s">
        <v>25</v>
      </c>
      <c r="E31" s="6">
        <f t="shared" si="11"/>
        <v>0</v>
      </c>
      <c r="F31" s="38"/>
      <c r="G31" s="14"/>
      <c r="H31" s="17"/>
      <c r="I31" s="6"/>
      <c r="J31" s="6"/>
      <c r="K31" s="54"/>
    </row>
    <row r="32" spans="1:11">
      <c r="A32" s="43"/>
      <c r="B32" s="43"/>
      <c r="C32" s="49"/>
      <c r="D32" s="10" t="s">
        <v>7</v>
      </c>
      <c r="E32" s="6">
        <f t="shared" si="11"/>
        <v>2383476.3199999998</v>
      </c>
      <c r="F32" s="38">
        <f>850000+87000+190825.44</f>
        <v>1127825.44</v>
      </c>
      <c r="G32" s="15">
        <f>350000+87000+190825.44</f>
        <v>627825.43999999994</v>
      </c>
      <c r="H32" s="17">
        <f>350000+87000+190825.44</f>
        <v>627825.43999999994</v>
      </c>
      <c r="I32" s="6">
        <v>0</v>
      </c>
      <c r="J32" s="6">
        <v>0</v>
      </c>
      <c r="K32" s="54"/>
    </row>
    <row r="33" spans="1:11">
      <c r="A33" s="43"/>
      <c r="B33" s="43"/>
      <c r="C33" s="49"/>
      <c r="D33" s="10" t="s">
        <v>11</v>
      </c>
      <c r="E33" s="6">
        <f t="shared" si="11"/>
        <v>0</v>
      </c>
      <c r="F33" s="38"/>
      <c r="G33" s="15"/>
      <c r="H33" s="17"/>
      <c r="I33" s="6"/>
      <c r="J33" s="6"/>
      <c r="K33" s="54"/>
    </row>
    <row r="34" spans="1:11" ht="270" customHeight="1">
      <c r="A34" s="43"/>
      <c r="B34" s="43"/>
      <c r="C34" s="49"/>
      <c r="D34" s="10" t="s">
        <v>8</v>
      </c>
      <c r="E34" s="6">
        <f t="shared" si="11"/>
        <v>2383476.3199999998</v>
      </c>
      <c r="F34" s="38">
        <f>SUM(F30:F32)</f>
        <v>1127825.44</v>
      </c>
      <c r="G34" s="15">
        <f t="shared" ref="G34:J34" si="12">SUM(G30:G32)</f>
        <v>627825.43999999994</v>
      </c>
      <c r="H34" s="17">
        <f t="shared" ref="H34:I34" si="13">SUM(H30:H32)</f>
        <v>627825.43999999994</v>
      </c>
      <c r="I34" s="6">
        <f t="shared" si="13"/>
        <v>0</v>
      </c>
      <c r="J34" s="6">
        <f t="shared" si="12"/>
        <v>0</v>
      </c>
      <c r="K34" s="55"/>
    </row>
    <row r="35" spans="1:11">
      <c r="A35" s="43">
        <v>5</v>
      </c>
      <c r="B35" s="44" t="s">
        <v>79</v>
      </c>
      <c r="C35" s="49" t="s">
        <v>24</v>
      </c>
      <c r="D35" s="10" t="s">
        <v>5</v>
      </c>
      <c r="E35" s="6">
        <f t="shared" si="11"/>
        <v>0</v>
      </c>
      <c r="F35" s="38"/>
      <c r="G35" s="15"/>
      <c r="H35" s="17"/>
      <c r="I35" s="6"/>
      <c r="J35" s="6"/>
      <c r="K35" s="53"/>
    </row>
    <row r="36" spans="1:11">
      <c r="A36" s="43"/>
      <c r="B36" s="44"/>
      <c r="C36" s="49"/>
      <c r="D36" s="10" t="s">
        <v>25</v>
      </c>
      <c r="E36" s="6">
        <f t="shared" si="11"/>
        <v>0</v>
      </c>
      <c r="F36" s="38"/>
      <c r="G36" s="15"/>
      <c r="H36" s="17"/>
      <c r="I36" s="6"/>
      <c r="J36" s="6"/>
      <c r="K36" s="54"/>
    </row>
    <row r="37" spans="1:11">
      <c r="A37" s="43"/>
      <c r="B37" s="44"/>
      <c r="C37" s="49"/>
      <c r="D37" s="10" t="s">
        <v>7</v>
      </c>
      <c r="E37" s="6">
        <f t="shared" si="11"/>
        <v>400000</v>
      </c>
      <c r="F37" s="38">
        <v>400000</v>
      </c>
      <c r="G37" s="15">
        <v>0</v>
      </c>
      <c r="H37" s="17">
        <v>0</v>
      </c>
      <c r="I37" s="6">
        <v>0</v>
      </c>
      <c r="J37" s="6">
        <v>0</v>
      </c>
      <c r="K37" s="54"/>
    </row>
    <row r="38" spans="1:11">
      <c r="A38" s="43"/>
      <c r="B38" s="44"/>
      <c r="C38" s="49"/>
      <c r="D38" s="10" t="s">
        <v>11</v>
      </c>
      <c r="E38" s="6">
        <f t="shared" si="11"/>
        <v>0</v>
      </c>
      <c r="F38" s="38"/>
      <c r="G38" s="15"/>
      <c r="H38" s="17"/>
      <c r="I38" s="6"/>
      <c r="J38" s="6"/>
      <c r="K38" s="54"/>
    </row>
    <row r="39" spans="1:11">
      <c r="A39" s="43"/>
      <c r="B39" s="44"/>
      <c r="C39" s="49"/>
      <c r="D39" s="10" t="s">
        <v>8</v>
      </c>
      <c r="E39" s="6">
        <f t="shared" si="11"/>
        <v>400000</v>
      </c>
      <c r="F39" s="38">
        <f>SUM(F35:F37)</f>
        <v>400000</v>
      </c>
      <c r="G39" s="15">
        <f t="shared" ref="G39:J39" si="14">SUM(G35:G37)</f>
        <v>0</v>
      </c>
      <c r="H39" s="17">
        <f t="shared" si="14"/>
        <v>0</v>
      </c>
      <c r="I39" s="6">
        <f t="shared" si="14"/>
        <v>0</v>
      </c>
      <c r="J39" s="6">
        <f t="shared" si="14"/>
        <v>0</v>
      </c>
      <c r="K39" s="55"/>
    </row>
    <row r="40" spans="1:11">
      <c r="A40" s="43">
        <v>6</v>
      </c>
      <c r="B40" s="43" t="s">
        <v>34</v>
      </c>
      <c r="C40" s="49" t="s">
        <v>24</v>
      </c>
      <c r="D40" s="10" t="s">
        <v>5</v>
      </c>
      <c r="E40" s="6">
        <f t="shared" ref="E40:E52" si="15">SUM(F40:J40)</f>
        <v>0</v>
      </c>
      <c r="F40" s="38"/>
      <c r="G40" s="15"/>
      <c r="H40" s="17"/>
      <c r="I40" s="6"/>
      <c r="J40" s="6"/>
      <c r="K40" s="53" t="s">
        <v>82</v>
      </c>
    </row>
    <row r="41" spans="1:11">
      <c r="A41" s="43"/>
      <c r="B41" s="43"/>
      <c r="C41" s="49"/>
      <c r="D41" s="10" t="s">
        <v>25</v>
      </c>
      <c r="E41" s="6">
        <f t="shared" si="15"/>
        <v>0</v>
      </c>
      <c r="F41" s="38"/>
      <c r="G41" s="15"/>
      <c r="H41" s="17"/>
      <c r="I41" s="6"/>
      <c r="J41" s="6"/>
      <c r="K41" s="54"/>
    </row>
    <row r="42" spans="1:11">
      <c r="A42" s="43"/>
      <c r="B42" s="43"/>
      <c r="C42" s="49"/>
      <c r="D42" s="10" t="s">
        <v>7</v>
      </c>
      <c r="E42" s="6">
        <f t="shared" si="15"/>
        <v>2142000</v>
      </c>
      <c r="F42" s="38">
        <v>942000</v>
      </c>
      <c r="G42" s="15">
        <v>600000</v>
      </c>
      <c r="H42" s="17">
        <v>600000</v>
      </c>
      <c r="I42" s="6">
        <v>0</v>
      </c>
      <c r="J42" s="6">
        <v>0</v>
      </c>
      <c r="K42" s="54"/>
    </row>
    <row r="43" spans="1:11">
      <c r="A43" s="43"/>
      <c r="B43" s="43"/>
      <c r="C43" s="49"/>
      <c r="D43" s="10" t="s">
        <v>11</v>
      </c>
      <c r="E43" s="6">
        <f t="shared" si="15"/>
        <v>0</v>
      </c>
      <c r="F43" s="38"/>
      <c r="G43" s="15"/>
      <c r="H43" s="17"/>
      <c r="I43" s="6"/>
      <c r="J43" s="6"/>
      <c r="K43" s="54"/>
    </row>
    <row r="44" spans="1:11" ht="81" customHeight="1">
      <c r="A44" s="43"/>
      <c r="B44" s="43"/>
      <c r="C44" s="49"/>
      <c r="D44" s="10" t="s">
        <v>8</v>
      </c>
      <c r="E44" s="6">
        <f t="shared" si="15"/>
        <v>2142000</v>
      </c>
      <c r="F44" s="38">
        <f>SUM(F40:F42)</f>
        <v>942000</v>
      </c>
      <c r="G44" s="15">
        <f t="shared" ref="G44:J44" si="16">SUM(G40:G42)</f>
        <v>600000</v>
      </c>
      <c r="H44" s="17">
        <f t="shared" ref="H44:I44" si="17">SUM(H40:H42)</f>
        <v>600000</v>
      </c>
      <c r="I44" s="6">
        <f t="shared" si="17"/>
        <v>0</v>
      </c>
      <c r="J44" s="6">
        <f t="shared" si="16"/>
        <v>0</v>
      </c>
      <c r="K44" s="55"/>
    </row>
    <row r="45" spans="1:11">
      <c r="A45" s="45">
        <v>7</v>
      </c>
      <c r="B45" s="43" t="s">
        <v>18</v>
      </c>
      <c r="C45" s="49" t="s">
        <v>19</v>
      </c>
      <c r="D45" s="9" t="s">
        <v>5</v>
      </c>
      <c r="E45" s="6">
        <f t="shared" si="15"/>
        <v>0</v>
      </c>
      <c r="F45" s="38"/>
      <c r="G45" s="14"/>
      <c r="H45" s="17"/>
      <c r="I45" s="6"/>
      <c r="J45" s="6"/>
      <c r="K45" s="53" t="s">
        <v>83</v>
      </c>
    </row>
    <row r="46" spans="1:11">
      <c r="A46" s="46"/>
      <c r="B46" s="43"/>
      <c r="C46" s="49"/>
      <c r="D46" s="9" t="s">
        <v>25</v>
      </c>
      <c r="E46" s="6">
        <f t="shared" si="15"/>
        <v>0</v>
      </c>
      <c r="F46" s="38"/>
      <c r="G46" s="14"/>
      <c r="H46" s="17"/>
      <c r="I46" s="6"/>
      <c r="J46" s="6"/>
      <c r="K46" s="54"/>
    </row>
    <row r="47" spans="1:11">
      <c r="A47" s="46"/>
      <c r="B47" s="43"/>
      <c r="C47" s="49"/>
      <c r="D47" s="9" t="s">
        <v>7</v>
      </c>
      <c r="E47" s="6">
        <f t="shared" si="15"/>
        <v>43238420</v>
      </c>
      <c r="F47" s="38">
        <v>14100920</v>
      </c>
      <c r="G47" s="15">
        <v>14541900</v>
      </c>
      <c r="H47" s="17">
        <v>14595600</v>
      </c>
      <c r="I47" s="6">
        <v>0</v>
      </c>
      <c r="J47" s="6">
        <v>0</v>
      </c>
      <c r="K47" s="54"/>
    </row>
    <row r="48" spans="1:11">
      <c r="A48" s="46"/>
      <c r="B48" s="43"/>
      <c r="C48" s="49"/>
      <c r="D48" s="9" t="s">
        <v>11</v>
      </c>
      <c r="E48" s="6">
        <f t="shared" si="15"/>
        <v>0</v>
      </c>
      <c r="F48" s="38"/>
      <c r="G48" s="15"/>
      <c r="H48" s="17"/>
      <c r="I48" s="6"/>
      <c r="J48" s="6"/>
      <c r="K48" s="54"/>
    </row>
    <row r="49" spans="1:11">
      <c r="A49" s="47"/>
      <c r="B49" s="43"/>
      <c r="C49" s="49"/>
      <c r="D49" s="9" t="s">
        <v>8</v>
      </c>
      <c r="E49" s="6">
        <f t="shared" si="15"/>
        <v>43238420</v>
      </c>
      <c r="F49" s="38">
        <f>SUM(F45:F47)</f>
        <v>14100920</v>
      </c>
      <c r="G49" s="15">
        <f t="shared" ref="G49:J49" si="18">SUM(G45:G47)</f>
        <v>14541900</v>
      </c>
      <c r="H49" s="17">
        <f t="shared" ref="H49:I49" si="19">SUM(H45:H47)</f>
        <v>14595600</v>
      </c>
      <c r="I49" s="6">
        <f t="shared" si="19"/>
        <v>0</v>
      </c>
      <c r="J49" s="6">
        <f t="shared" si="18"/>
        <v>0</v>
      </c>
      <c r="K49" s="55"/>
    </row>
    <row r="50" spans="1:11">
      <c r="A50" s="43">
        <v>8</v>
      </c>
      <c r="B50" s="43" t="s">
        <v>20</v>
      </c>
      <c r="C50" s="49" t="s">
        <v>19</v>
      </c>
      <c r="D50" s="11" t="s">
        <v>5</v>
      </c>
      <c r="E50" s="6">
        <f t="shared" si="15"/>
        <v>0</v>
      </c>
      <c r="F50" s="38">
        <v>0</v>
      </c>
      <c r="G50" s="15">
        <v>0</v>
      </c>
      <c r="H50" s="17"/>
      <c r="I50" s="6"/>
      <c r="J50" s="6"/>
      <c r="K50" s="53" t="s">
        <v>88</v>
      </c>
    </row>
    <row r="51" spans="1:11">
      <c r="A51" s="43"/>
      <c r="B51" s="43"/>
      <c r="C51" s="49"/>
      <c r="D51" s="9" t="s">
        <v>25</v>
      </c>
      <c r="E51" s="6">
        <f t="shared" si="15"/>
        <v>0</v>
      </c>
      <c r="F51" s="38">
        <v>0</v>
      </c>
      <c r="G51" s="15"/>
      <c r="H51" s="17"/>
      <c r="I51" s="6"/>
      <c r="J51" s="6"/>
      <c r="K51" s="54"/>
    </row>
    <row r="52" spans="1:11">
      <c r="A52" s="43"/>
      <c r="B52" s="43"/>
      <c r="C52" s="49"/>
      <c r="D52" s="9" t="s">
        <v>7</v>
      </c>
      <c r="E52" s="6">
        <f t="shared" si="15"/>
        <v>94704133.599999994</v>
      </c>
      <c r="F52" s="38">
        <f>12627991.6+20358220.61+101921.39+538000</f>
        <v>33626133.600000001</v>
      </c>
      <c r="G52" s="15">
        <v>30839000</v>
      </c>
      <c r="H52" s="17">
        <v>30239000</v>
      </c>
      <c r="I52" s="6">
        <v>0</v>
      </c>
      <c r="J52" s="6">
        <v>0</v>
      </c>
      <c r="K52" s="54"/>
    </row>
    <row r="53" spans="1:11">
      <c r="A53" s="43"/>
      <c r="B53" s="43"/>
      <c r="C53" s="49"/>
      <c r="D53" s="9" t="s">
        <v>11</v>
      </c>
      <c r="E53" s="6"/>
      <c r="F53" s="38"/>
      <c r="G53" s="15"/>
      <c r="H53" s="17"/>
      <c r="I53" s="6"/>
      <c r="J53" s="6"/>
      <c r="K53" s="54"/>
    </row>
    <row r="54" spans="1:11" ht="30.75" customHeight="1">
      <c r="A54" s="43"/>
      <c r="B54" s="43"/>
      <c r="C54" s="49"/>
      <c r="D54" s="9" t="s">
        <v>8</v>
      </c>
      <c r="E54" s="6">
        <f>SUM(F54:J54)</f>
        <v>94704133.599999994</v>
      </c>
      <c r="F54" s="38">
        <f>SUM(F50:F52)</f>
        <v>33626133.600000001</v>
      </c>
      <c r="G54" s="15">
        <f>SUM(G50:G52)</f>
        <v>30839000</v>
      </c>
      <c r="H54" s="17">
        <f t="shared" ref="H54:I54" si="20">SUM(H50:H52)</f>
        <v>30239000</v>
      </c>
      <c r="I54" s="6">
        <f t="shared" si="20"/>
        <v>0</v>
      </c>
      <c r="J54" s="6">
        <f t="shared" ref="J54" si="21">SUM(J50:J52)</f>
        <v>0</v>
      </c>
      <c r="K54" s="55"/>
    </row>
    <row r="55" spans="1:11">
      <c r="A55" s="43">
        <v>9</v>
      </c>
      <c r="B55" s="43" t="s">
        <v>33</v>
      </c>
      <c r="C55" s="49" t="s">
        <v>19</v>
      </c>
      <c r="D55" s="9" t="s">
        <v>5</v>
      </c>
      <c r="E55" s="6">
        <f t="shared" ref="E55:E57" si="22">SUM(F55:J55)</f>
        <v>11635911.67</v>
      </c>
      <c r="F55" s="38">
        <v>5264609.37</v>
      </c>
      <c r="G55" s="15">
        <v>6371302.2999999998</v>
      </c>
      <c r="H55" s="17">
        <v>0</v>
      </c>
      <c r="I55" s="6">
        <v>0</v>
      </c>
      <c r="J55" s="6">
        <v>0</v>
      </c>
      <c r="K55" s="65" t="s">
        <v>85</v>
      </c>
    </row>
    <row r="56" spans="1:11">
      <c r="A56" s="43"/>
      <c r="B56" s="43"/>
      <c r="C56" s="49"/>
      <c r="D56" s="9" t="s">
        <v>25</v>
      </c>
      <c r="E56" s="6">
        <f t="shared" si="22"/>
        <v>0</v>
      </c>
      <c r="F56" s="38">
        <v>0</v>
      </c>
      <c r="G56" s="15">
        <v>0</v>
      </c>
      <c r="H56" s="17">
        <v>0</v>
      </c>
      <c r="I56" s="6">
        <v>0</v>
      </c>
      <c r="J56" s="6">
        <v>0</v>
      </c>
      <c r="K56" s="65"/>
    </row>
    <row r="57" spans="1:11">
      <c r="A57" s="43"/>
      <c r="B57" s="43"/>
      <c r="C57" s="49"/>
      <c r="D57" s="9" t="s">
        <v>7</v>
      </c>
      <c r="E57" s="6">
        <f t="shared" si="22"/>
        <v>2882555.8</v>
      </c>
      <c r="F57" s="38">
        <f>1000000-55631.46</f>
        <v>944368.54</v>
      </c>
      <c r="G57" s="15">
        <f>1000000-61812.74</f>
        <v>938187.26</v>
      </c>
      <c r="H57" s="17">
        <v>1000000</v>
      </c>
      <c r="I57" s="6">
        <v>0</v>
      </c>
      <c r="J57" s="6">
        <v>0</v>
      </c>
      <c r="K57" s="65"/>
    </row>
    <row r="58" spans="1:11">
      <c r="A58" s="43"/>
      <c r="B58" s="43"/>
      <c r="C58" s="49"/>
      <c r="D58" s="9" t="s">
        <v>11</v>
      </c>
      <c r="E58" s="6"/>
      <c r="F58" s="38"/>
      <c r="G58" s="15"/>
      <c r="H58" s="17">
        <v>0</v>
      </c>
      <c r="I58" s="6"/>
      <c r="J58" s="6"/>
      <c r="K58" s="65"/>
    </row>
    <row r="59" spans="1:11" ht="36" customHeight="1">
      <c r="A59" s="43"/>
      <c r="B59" s="43"/>
      <c r="C59" s="49"/>
      <c r="D59" s="9" t="s">
        <v>8</v>
      </c>
      <c r="E59" s="6">
        <f>E56+E57+E55</f>
        <v>14518467.469999999</v>
      </c>
      <c r="F59" s="38">
        <f>F56+F57+F55</f>
        <v>6208977.9100000001</v>
      </c>
      <c r="G59" s="6">
        <f t="shared" ref="G59:J59" si="23">G56+G57+G55</f>
        <v>7309489.5599999996</v>
      </c>
      <c r="H59" s="6">
        <f t="shared" si="23"/>
        <v>1000000</v>
      </c>
      <c r="I59" s="6">
        <f t="shared" si="23"/>
        <v>0</v>
      </c>
      <c r="J59" s="6">
        <f t="shared" si="23"/>
        <v>0</v>
      </c>
      <c r="K59" s="65"/>
    </row>
    <row r="60" spans="1:11" s="1" customFormat="1">
      <c r="A60" s="43">
        <v>10</v>
      </c>
      <c r="B60" s="43" t="s">
        <v>30</v>
      </c>
      <c r="C60" s="66" t="s">
        <v>26</v>
      </c>
      <c r="D60" s="9" t="s">
        <v>5</v>
      </c>
      <c r="E60" s="6">
        <f t="shared" ref="E60:E62" si="24">SUM(F60:J60)</f>
        <v>0</v>
      </c>
      <c r="F60" s="38"/>
      <c r="G60" s="14"/>
      <c r="H60" s="17"/>
      <c r="I60" s="8"/>
      <c r="J60" s="8"/>
      <c r="K60" s="53" t="s">
        <v>84</v>
      </c>
    </row>
    <row r="61" spans="1:11" s="1" customFormat="1" ht="21">
      <c r="A61" s="43"/>
      <c r="B61" s="43"/>
      <c r="C61" s="60"/>
      <c r="D61" s="9" t="s">
        <v>6</v>
      </c>
      <c r="E61" s="6">
        <f t="shared" si="24"/>
        <v>0</v>
      </c>
      <c r="F61" s="38"/>
      <c r="G61" s="14"/>
      <c r="H61" s="17"/>
      <c r="I61" s="6"/>
      <c r="J61" s="6"/>
      <c r="K61" s="54"/>
    </row>
    <row r="62" spans="1:11" s="1" customFormat="1">
      <c r="A62" s="43"/>
      <c r="B62" s="43"/>
      <c r="C62" s="60"/>
      <c r="D62" s="9" t="s">
        <v>7</v>
      </c>
      <c r="E62" s="6">
        <f t="shared" si="24"/>
        <v>83480</v>
      </c>
      <c r="F62" s="38">
        <v>83480</v>
      </c>
      <c r="G62" s="15">
        <v>0</v>
      </c>
      <c r="H62" s="17">
        <v>0</v>
      </c>
      <c r="I62" s="6">
        <v>0</v>
      </c>
      <c r="J62" s="6">
        <v>0</v>
      </c>
      <c r="K62" s="54"/>
    </row>
    <row r="63" spans="1:11" s="1" customFormat="1">
      <c r="A63" s="43"/>
      <c r="B63" s="43"/>
      <c r="C63" s="60"/>
      <c r="D63" s="9" t="s">
        <v>11</v>
      </c>
      <c r="E63" s="6"/>
      <c r="F63" s="38"/>
      <c r="G63" s="15"/>
      <c r="H63" s="17"/>
      <c r="I63" s="6"/>
      <c r="J63" s="6"/>
      <c r="K63" s="54"/>
    </row>
    <row r="64" spans="1:11" s="1" customFormat="1">
      <c r="A64" s="43"/>
      <c r="B64" s="43"/>
      <c r="C64" s="61"/>
      <c r="D64" s="9" t="s">
        <v>8</v>
      </c>
      <c r="E64" s="6">
        <f>SUM(F64:J64)</f>
        <v>83480</v>
      </c>
      <c r="F64" s="38">
        <f>SUM(F60:F62)</f>
        <v>83480</v>
      </c>
      <c r="G64" s="15">
        <f t="shared" ref="G64:J64" si="25">SUM(G60:G62)</f>
        <v>0</v>
      </c>
      <c r="H64" s="17">
        <f t="shared" ref="H64:I64" si="26">SUM(H60:H62)</f>
        <v>0</v>
      </c>
      <c r="I64" s="6">
        <f t="shared" si="26"/>
        <v>0</v>
      </c>
      <c r="J64" s="6">
        <f t="shared" si="25"/>
        <v>0</v>
      </c>
      <c r="K64" s="55"/>
    </row>
    <row r="65" spans="1:11" s="1" customFormat="1">
      <c r="A65" s="43">
        <v>11</v>
      </c>
      <c r="B65" s="56" t="s">
        <v>27</v>
      </c>
      <c r="C65" s="45" t="s">
        <v>28</v>
      </c>
      <c r="D65" s="11" t="s">
        <v>5</v>
      </c>
      <c r="E65" s="6">
        <f t="shared" ref="E65:E67" si="27">SUM(F65:J65)</f>
        <v>0</v>
      </c>
      <c r="F65" s="38"/>
      <c r="G65" s="14"/>
      <c r="H65" s="17"/>
      <c r="I65" s="7"/>
      <c r="J65" s="8"/>
      <c r="K65" s="59"/>
    </row>
    <row r="66" spans="1:11" s="1" customFormat="1" ht="21">
      <c r="A66" s="43"/>
      <c r="B66" s="57"/>
      <c r="C66" s="46"/>
      <c r="D66" s="9" t="s">
        <v>6</v>
      </c>
      <c r="E66" s="6">
        <f t="shared" si="27"/>
        <v>0</v>
      </c>
      <c r="F66" s="38"/>
      <c r="G66" s="14"/>
      <c r="H66" s="17"/>
      <c r="I66" s="6"/>
      <c r="J66" s="6"/>
      <c r="K66" s="60"/>
    </row>
    <row r="67" spans="1:11" s="1" customFormat="1">
      <c r="A67" s="43"/>
      <c r="B67" s="57"/>
      <c r="C67" s="46"/>
      <c r="D67" s="9" t="s">
        <v>7</v>
      </c>
      <c r="E67" s="6">
        <f t="shared" si="27"/>
        <v>2350000</v>
      </c>
      <c r="F67" s="38">
        <f>250000+1100000+1000000</f>
        <v>2350000</v>
      </c>
      <c r="G67" s="15">
        <v>0</v>
      </c>
      <c r="H67" s="17">
        <v>0</v>
      </c>
      <c r="I67" s="6">
        <v>0</v>
      </c>
      <c r="J67" s="6">
        <v>0</v>
      </c>
      <c r="K67" s="60"/>
    </row>
    <row r="68" spans="1:11" s="1" customFormat="1">
      <c r="A68" s="43"/>
      <c r="B68" s="57"/>
      <c r="C68" s="46"/>
      <c r="D68" s="9" t="s">
        <v>11</v>
      </c>
      <c r="E68" s="6"/>
      <c r="F68" s="38"/>
      <c r="G68" s="15"/>
      <c r="H68" s="17"/>
      <c r="I68" s="6"/>
      <c r="J68" s="6"/>
      <c r="K68" s="60"/>
    </row>
    <row r="69" spans="1:11" s="1" customFormat="1">
      <c r="A69" s="43"/>
      <c r="B69" s="58"/>
      <c r="C69" s="47"/>
      <c r="D69" s="9" t="s">
        <v>8</v>
      </c>
      <c r="E69" s="6">
        <f>SUM(F69:J69)</f>
        <v>2350000</v>
      </c>
      <c r="F69" s="38">
        <f t="shared" ref="F69:J69" si="28">SUM(F65:F67)</f>
        <v>2350000</v>
      </c>
      <c r="G69" s="15">
        <f t="shared" si="28"/>
        <v>0</v>
      </c>
      <c r="H69" s="17">
        <f t="shared" ref="H69:I69" si="29">SUM(H65:H67)</f>
        <v>0</v>
      </c>
      <c r="I69" s="6">
        <f t="shared" si="29"/>
        <v>0</v>
      </c>
      <c r="J69" s="6">
        <f t="shared" si="28"/>
        <v>0</v>
      </c>
      <c r="K69" s="61"/>
    </row>
    <row r="70" spans="1:11" s="1" customFormat="1" hidden="1">
      <c r="A70" s="43">
        <v>13</v>
      </c>
      <c r="B70" s="56" t="s">
        <v>29</v>
      </c>
      <c r="C70" s="45" t="s">
        <v>28</v>
      </c>
      <c r="D70" s="11" t="s">
        <v>5</v>
      </c>
      <c r="E70" s="6">
        <f t="shared" ref="E70:E82" si="30">SUM(F70:J70)</f>
        <v>0</v>
      </c>
      <c r="F70" s="38"/>
      <c r="G70" s="14"/>
      <c r="H70" s="17"/>
      <c r="I70" s="7"/>
      <c r="J70" s="8"/>
      <c r="K70" s="59"/>
    </row>
    <row r="71" spans="1:11" s="1" customFormat="1" ht="21" hidden="1">
      <c r="A71" s="43"/>
      <c r="B71" s="57"/>
      <c r="C71" s="46"/>
      <c r="D71" s="9" t="s">
        <v>6</v>
      </c>
      <c r="E71" s="6">
        <f t="shared" si="30"/>
        <v>0</v>
      </c>
      <c r="F71" s="38"/>
      <c r="G71" s="14"/>
      <c r="H71" s="17"/>
      <c r="I71" s="6"/>
      <c r="J71" s="6"/>
      <c r="K71" s="60"/>
    </row>
    <row r="72" spans="1:11" s="1" customFormat="1" hidden="1">
      <c r="A72" s="43"/>
      <c r="B72" s="57"/>
      <c r="C72" s="46"/>
      <c r="D72" s="9" t="s">
        <v>7</v>
      </c>
      <c r="E72" s="6">
        <f t="shared" si="30"/>
        <v>0</v>
      </c>
      <c r="F72" s="38">
        <v>0</v>
      </c>
      <c r="G72" s="15">
        <v>0</v>
      </c>
      <c r="H72" s="17">
        <v>0</v>
      </c>
      <c r="I72" s="6">
        <v>0</v>
      </c>
      <c r="J72" s="6">
        <v>0</v>
      </c>
      <c r="K72" s="60"/>
    </row>
    <row r="73" spans="1:11" s="1" customFormat="1" hidden="1">
      <c r="A73" s="43"/>
      <c r="B73" s="57"/>
      <c r="C73" s="46"/>
      <c r="D73" s="9" t="s">
        <v>11</v>
      </c>
      <c r="E73" s="6">
        <f t="shared" si="30"/>
        <v>0</v>
      </c>
      <c r="F73" s="38"/>
      <c r="G73" s="15"/>
      <c r="H73" s="17"/>
      <c r="I73" s="6"/>
      <c r="J73" s="6"/>
      <c r="K73" s="60"/>
    </row>
    <row r="74" spans="1:11" s="1" customFormat="1" hidden="1">
      <c r="A74" s="43"/>
      <c r="B74" s="58"/>
      <c r="C74" s="47"/>
      <c r="D74" s="9" t="s">
        <v>8</v>
      </c>
      <c r="E74" s="6">
        <f t="shared" si="30"/>
        <v>0</v>
      </c>
      <c r="F74" s="38">
        <f t="shared" ref="F74:J74" si="31">SUM(F70:F72)</f>
        <v>0</v>
      </c>
      <c r="G74" s="15">
        <f t="shared" si="31"/>
        <v>0</v>
      </c>
      <c r="H74" s="17">
        <f t="shared" si="31"/>
        <v>0</v>
      </c>
      <c r="I74" s="6">
        <f t="shared" si="31"/>
        <v>0</v>
      </c>
      <c r="J74" s="6">
        <f t="shared" si="31"/>
        <v>0</v>
      </c>
      <c r="K74" s="61"/>
    </row>
    <row r="75" spans="1:11" s="1" customFormat="1" ht="15" customHeight="1">
      <c r="A75" s="43">
        <v>12</v>
      </c>
      <c r="B75" s="56" t="s">
        <v>32</v>
      </c>
      <c r="C75" s="43" t="s">
        <v>16</v>
      </c>
      <c r="D75" s="11" t="s">
        <v>5</v>
      </c>
      <c r="E75" s="6">
        <f>SUM(F75:J75)</f>
        <v>4631250</v>
      </c>
      <c r="F75" s="38">
        <v>4631250</v>
      </c>
      <c r="G75" s="15">
        <v>0</v>
      </c>
      <c r="H75" s="17"/>
      <c r="I75" s="6"/>
      <c r="J75" s="6"/>
      <c r="K75" s="59" t="s">
        <v>90</v>
      </c>
    </row>
    <row r="76" spans="1:11" s="1" customFormat="1" ht="21">
      <c r="A76" s="43"/>
      <c r="B76" s="57" t="s">
        <v>29</v>
      </c>
      <c r="C76" s="43"/>
      <c r="D76" s="9" t="s">
        <v>6</v>
      </c>
      <c r="E76" s="6">
        <f t="shared" si="30"/>
        <v>0</v>
      </c>
      <c r="F76" s="38">
        <v>0</v>
      </c>
      <c r="G76" s="15"/>
      <c r="H76" s="17"/>
      <c r="I76" s="6"/>
      <c r="J76" s="6"/>
      <c r="K76" s="60"/>
    </row>
    <row r="77" spans="1:11" s="1" customFormat="1" ht="15" customHeight="1">
      <c r="A77" s="43"/>
      <c r="B77" s="57" t="s">
        <v>29</v>
      </c>
      <c r="C77" s="43"/>
      <c r="D77" s="9" t="s">
        <v>7</v>
      </c>
      <c r="E77" s="6">
        <f t="shared" si="30"/>
        <v>401608</v>
      </c>
      <c r="F77" s="38">
        <v>401608</v>
      </c>
      <c r="G77" s="15"/>
      <c r="H77" s="17"/>
      <c r="I77" s="6"/>
      <c r="J77" s="6"/>
      <c r="K77" s="60"/>
    </row>
    <row r="78" spans="1:11" s="1" customFormat="1" ht="15" customHeight="1">
      <c r="A78" s="43"/>
      <c r="B78" s="57" t="s">
        <v>29</v>
      </c>
      <c r="C78" s="43"/>
      <c r="D78" s="9" t="s">
        <v>11</v>
      </c>
      <c r="E78" s="6">
        <f t="shared" si="30"/>
        <v>0</v>
      </c>
      <c r="F78" s="38"/>
      <c r="G78" s="15"/>
      <c r="H78" s="17"/>
      <c r="I78" s="6"/>
      <c r="J78" s="6"/>
      <c r="K78" s="60"/>
    </row>
    <row r="79" spans="1:11" s="1" customFormat="1" ht="15" customHeight="1">
      <c r="A79" s="43"/>
      <c r="B79" s="58" t="s">
        <v>29</v>
      </c>
      <c r="C79" s="43"/>
      <c r="D79" s="9" t="s">
        <v>8</v>
      </c>
      <c r="E79" s="6">
        <f t="shared" si="30"/>
        <v>5032858</v>
      </c>
      <c r="F79" s="38">
        <f>F75+F76+F77+F78</f>
        <v>5032858</v>
      </c>
      <c r="G79" s="15">
        <f>G75+G76+G77+G78</f>
        <v>0</v>
      </c>
      <c r="H79" s="17">
        <f>H75+H76+H77+H78</f>
        <v>0</v>
      </c>
      <c r="I79" s="6">
        <f>I75+I76+I77+I78</f>
        <v>0</v>
      </c>
      <c r="J79" s="6">
        <f>J75+J76+J77+J78</f>
        <v>0</v>
      </c>
      <c r="K79" s="61"/>
    </row>
    <row r="80" spans="1:11" s="1" customFormat="1" ht="15" customHeight="1">
      <c r="A80" s="45">
        <v>13</v>
      </c>
      <c r="B80" s="56" t="s">
        <v>89</v>
      </c>
      <c r="C80" s="66" t="s">
        <v>26</v>
      </c>
      <c r="D80" s="11" t="s">
        <v>5</v>
      </c>
      <c r="E80" s="6">
        <f t="shared" si="30"/>
        <v>0</v>
      </c>
      <c r="F80" s="38"/>
      <c r="G80" s="15"/>
      <c r="H80" s="17"/>
      <c r="I80" s="6"/>
      <c r="J80" s="6"/>
      <c r="K80" s="59"/>
    </row>
    <row r="81" spans="1:11" s="1" customFormat="1" ht="21">
      <c r="A81" s="73"/>
      <c r="B81" s="73"/>
      <c r="C81" s="60"/>
      <c r="D81" s="9" t="s">
        <v>6</v>
      </c>
      <c r="E81" s="6">
        <f t="shared" si="30"/>
        <v>0</v>
      </c>
      <c r="F81" s="38"/>
      <c r="G81" s="15"/>
      <c r="H81" s="17"/>
      <c r="I81" s="6"/>
      <c r="J81" s="6"/>
      <c r="K81" s="60"/>
    </row>
    <row r="82" spans="1:11" s="1" customFormat="1">
      <c r="A82" s="73"/>
      <c r="B82" s="73"/>
      <c r="C82" s="60"/>
      <c r="D82" s="9" t="s">
        <v>7</v>
      </c>
      <c r="E82" s="6">
        <f t="shared" si="30"/>
        <v>25054.84</v>
      </c>
      <c r="F82" s="38">
        <v>25054.84</v>
      </c>
      <c r="G82" s="15"/>
      <c r="H82" s="17"/>
      <c r="I82" s="6"/>
      <c r="J82" s="6"/>
      <c r="K82" s="60"/>
    </row>
    <row r="83" spans="1:11" s="1" customFormat="1">
      <c r="A83" s="73"/>
      <c r="B83" s="73"/>
      <c r="C83" s="60"/>
      <c r="D83" s="9" t="s">
        <v>11</v>
      </c>
      <c r="E83" s="6">
        <f t="shared" ref="E83:E84" si="32">F83+G83+H83+I83+J83</f>
        <v>0</v>
      </c>
      <c r="F83" s="38"/>
      <c r="G83" s="15"/>
      <c r="H83" s="17"/>
      <c r="I83" s="6"/>
      <c r="J83" s="6"/>
      <c r="K83" s="60"/>
    </row>
    <row r="84" spans="1:11" s="1" customFormat="1" ht="24.75" customHeight="1">
      <c r="A84" s="74"/>
      <c r="B84" s="13"/>
      <c r="C84" s="61"/>
      <c r="D84" s="9" t="s">
        <v>8</v>
      </c>
      <c r="E84" s="6">
        <f t="shared" si="32"/>
        <v>25054.84</v>
      </c>
      <c r="F84" s="38">
        <f>F80+F81+F82+F83</f>
        <v>25054.84</v>
      </c>
      <c r="G84" s="15">
        <f>G80+G81+G82+G83</f>
        <v>0</v>
      </c>
      <c r="H84" s="17">
        <f>H80+H81+H82+H83</f>
        <v>0</v>
      </c>
      <c r="I84" s="6">
        <f>I80+I81+I82+I83</f>
        <v>0</v>
      </c>
      <c r="J84" s="6">
        <f>J80+J81+J82+J83</f>
        <v>0</v>
      </c>
      <c r="K84" s="61"/>
    </row>
    <row r="85" spans="1:11">
      <c r="A85" s="45"/>
      <c r="B85" s="67" t="s">
        <v>9</v>
      </c>
      <c r="C85" s="70"/>
      <c r="D85" s="9" t="s">
        <v>5</v>
      </c>
      <c r="E85" s="6">
        <f>SUM(F85:J85)</f>
        <v>16267161.670000002</v>
      </c>
      <c r="F85" s="38">
        <f>F10+F15+F40+F45+F50+F30+F20+F80+F75+F55+F70+F65+F35+F25+F60</f>
        <v>9895859.370000001</v>
      </c>
      <c r="G85" s="6">
        <f t="shared" ref="G85:J85" si="33">G10+G15+G40+G45+G50+G30+G20+G80+G75+G55+G70+G65+G35+G25+G60</f>
        <v>6371302.2999999998</v>
      </c>
      <c r="H85" s="6">
        <f t="shared" si="33"/>
        <v>0</v>
      </c>
      <c r="I85" s="6">
        <f t="shared" si="33"/>
        <v>0</v>
      </c>
      <c r="J85" s="6">
        <f t="shared" si="33"/>
        <v>0</v>
      </c>
      <c r="K85" s="62"/>
    </row>
    <row r="86" spans="1:11">
      <c r="A86" s="46"/>
      <c r="B86" s="68"/>
      <c r="C86" s="71"/>
      <c r="D86" s="9" t="s">
        <v>25</v>
      </c>
      <c r="E86" s="6">
        <f t="shared" ref="E86:E87" si="34">SUM(F86:J86)</f>
        <v>0</v>
      </c>
      <c r="F86" s="38">
        <f>F11+F16+F41+F46+F51+F31+F21+F81+F76+F56+F71+F66+F36+F26+F61</f>
        <v>0</v>
      </c>
      <c r="G86" s="6">
        <f t="shared" ref="F86:J89" si="35">G11+G16+G41+G46+G51+G31+G21+G81+G76+G56+G71+G66+G36+G26+G61</f>
        <v>0</v>
      </c>
      <c r="H86" s="6">
        <f t="shared" si="35"/>
        <v>0</v>
      </c>
      <c r="I86" s="6">
        <f t="shared" si="35"/>
        <v>0</v>
      </c>
      <c r="J86" s="6">
        <f t="shared" si="35"/>
        <v>0</v>
      </c>
      <c r="K86" s="63"/>
    </row>
    <row r="87" spans="1:11">
      <c r="A87" s="46"/>
      <c r="B87" s="68"/>
      <c r="C87" s="71"/>
      <c r="D87" s="9" t="s">
        <v>7</v>
      </c>
      <c r="E87" s="6">
        <f t="shared" si="34"/>
        <v>151356212.91999999</v>
      </c>
      <c r="F87" s="38">
        <f>F12+F17+F42+F47+F52+F32+F22+F82+F77+F57+F72+F67+F37+F27+F62</f>
        <v>55833181.980000004</v>
      </c>
      <c r="G87" s="6">
        <f t="shared" si="35"/>
        <v>48003759.099999994</v>
      </c>
      <c r="H87" s="6">
        <f t="shared" si="35"/>
        <v>47519271.839999996</v>
      </c>
      <c r="I87" s="6">
        <f t="shared" si="35"/>
        <v>0</v>
      </c>
      <c r="J87" s="6">
        <f t="shared" si="35"/>
        <v>0</v>
      </c>
      <c r="K87" s="63"/>
    </row>
    <row r="88" spans="1:11">
      <c r="A88" s="46"/>
      <c r="B88" s="68"/>
      <c r="C88" s="71"/>
      <c r="D88" s="9" t="s">
        <v>11</v>
      </c>
      <c r="E88" s="6">
        <f>SUM(F88:J88)</f>
        <v>0</v>
      </c>
      <c r="F88" s="38">
        <f t="shared" si="35"/>
        <v>0</v>
      </c>
      <c r="G88" s="6">
        <f t="shared" si="35"/>
        <v>0</v>
      </c>
      <c r="H88" s="6">
        <f t="shared" si="35"/>
        <v>0</v>
      </c>
      <c r="I88" s="6">
        <f t="shared" si="35"/>
        <v>0</v>
      </c>
      <c r="J88" s="6">
        <f t="shared" si="35"/>
        <v>0</v>
      </c>
      <c r="K88" s="63"/>
    </row>
    <row r="89" spans="1:11">
      <c r="A89" s="47"/>
      <c r="B89" s="69"/>
      <c r="C89" s="72"/>
      <c r="D89" s="12" t="s">
        <v>8</v>
      </c>
      <c r="E89" s="6">
        <f>SUM(F89:J89)</f>
        <v>167623374.59</v>
      </c>
      <c r="F89" s="38">
        <f>F85+F87</f>
        <v>65729041.350000009</v>
      </c>
      <c r="G89" s="6">
        <f t="shared" si="35"/>
        <v>54375061.399999999</v>
      </c>
      <c r="H89" s="6">
        <f t="shared" si="35"/>
        <v>47519271.839999996</v>
      </c>
      <c r="I89" s="6">
        <f t="shared" si="35"/>
        <v>0</v>
      </c>
      <c r="J89" s="6">
        <f t="shared" si="35"/>
        <v>0</v>
      </c>
      <c r="K89" s="64"/>
    </row>
    <row r="91" spans="1:11">
      <c r="E91" s="32">
        <f>SUM(F91:H91)</f>
        <v>143398140.14000002</v>
      </c>
      <c r="F91" s="39">
        <v>47813296.460000001</v>
      </c>
      <c r="G91" s="32">
        <v>48065571.840000004</v>
      </c>
      <c r="H91" s="33">
        <v>47519271.840000004</v>
      </c>
      <c r="I91" s="5"/>
      <c r="J91" s="5"/>
    </row>
    <row r="92" spans="1:11">
      <c r="F92" s="40"/>
    </row>
    <row r="93" spans="1:11">
      <c r="F93" s="40">
        <f>F91-F89</f>
        <v>-17915744.890000008</v>
      </c>
      <c r="G93" s="5">
        <f t="shared" ref="G93:H93" si="36">G91-G89</f>
        <v>-6309489.5599999949</v>
      </c>
      <c r="H93" s="5">
        <f t="shared" si="36"/>
        <v>0</v>
      </c>
    </row>
  </sheetData>
  <mergeCells count="76">
    <mergeCell ref="G2:K2"/>
    <mergeCell ref="K30:K34"/>
    <mergeCell ref="C15:C19"/>
    <mergeCell ref="C25:C29"/>
    <mergeCell ref="C20:C24"/>
    <mergeCell ref="K15:K19"/>
    <mergeCell ref="K7:K8"/>
    <mergeCell ref="D7:D8"/>
    <mergeCell ref="C7:C8"/>
    <mergeCell ref="A4:K4"/>
    <mergeCell ref="A5:K5"/>
    <mergeCell ref="A6:K6"/>
    <mergeCell ref="A7:A8"/>
    <mergeCell ref="B7:B8"/>
    <mergeCell ref="B10:B14"/>
    <mergeCell ref="K20:K24"/>
    <mergeCell ref="A85:A89"/>
    <mergeCell ref="C85:C89"/>
    <mergeCell ref="B75:B79"/>
    <mergeCell ref="C75:C79"/>
    <mergeCell ref="C80:C84"/>
    <mergeCell ref="B80:B83"/>
    <mergeCell ref="A75:A79"/>
    <mergeCell ref="A80:A84"/>
    <mergeCell ref="K25:K29"/>
    <mergeCell ref="K35:K39"/>
    <mergeCell ref="C35:C39"/>
    <mergeCell ref="C50:C54"/>
    <mergeCell ref="K45:K49"/>
    <mergeCell ref="C45:C49"/>
    <mergeCell ref="K50:K54"/>
    <mergeCell ref="K40:K44"/>
    <mergeCell ref="B50:B54"/>
    <mergeCell ref="K85:K89"/>
    <mergeCell ref="B55:B59"/>
    <mergeCell ref="C55:C59"/>
    <mergeCell ref="K55:K59"/>
    <mergeCell ref="B60:B64"/>
    <mergeCell ref="C60:C64"/>
    <mergeCell ref="K60:K64"/>
    <mergeCell ref="B85:B89"/>
    <mergeCell ref="K65:K69"/>
    <mergeCell ref="K80:K84"/>
    <mergeCell ref="K75:K79"/>
    <mergeCell ref="A10:A14"/>
    <mergeCell ref="K10:K14"/>
    <mergeCell ref="C10:C14"/>
    <mergeCell ref="A70:A74"/>
    <mergeCell ref="B70:B74"/>
    <mergeCell ref="C70:C74"/>
    <mergeCell ref="K70:K74"/>
    <mergeCell ref="A40:A44"/>
    <mergeCell ref="B40:B44"/>
    <mergeCell ref="C40:C44"/>
    <mergeCell ref="B65:B69"/>
    <mergeCell ref="C65:C69"/>
    <mergeCell ref="A55:A59"/>
    <mergeCell ref="A60:A64"/>
    <mergeCell ref="A65:A69"/>
    <mergeCell ref="B45:B49"/>
    <mergeCell ref="G1:K1"/>
    <mergeCell ref="A35:A39"/>
    <mergeCell ref="B35:B39"/>
    <mergeCell ref="A50:A54"/>
    <mergeCell ref="A45:A49"/>
    <mergeCell ref="A15:A19"/>
    <mergeCell ref="B15:B19"/>
    <mergeCell ref="A30:A34"/>
    <mergeCell ref="B20:B24"/>
    <mergeCell ref="A20:A24"/>
    <mergeCell ref="A25:A29"/>
    <mergeCell ref="B25:B29"/>
    <mergeCell ref="G3:K3"/>
    <mergeCell ref="B30:B34"/>
    <mergeCell ref="C30:C34"/>
    <mergeCell ref="E7:J7"/>
  </mergeCells>
  <pageMargins left="0.70866141732283472" right="0.70866141732283472" top="0.39370078740157483" bottom="0.15748031496062992" header="0" footer="0"/>
  <pageSetup paperSize="9" scale="80" orientation="landscape" r:id="rId1"/>
  <rowBreaks count="1" manualBreakCount="1">
    <brk id="19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G27"/>
  <sheetViews>
    <sheetView workbookViewId="0">
      <selection activeCell="F3" sqref="F3"/>
    </sheetView>
  </sheetViews>
  <sheetFormatPr defaultRowHeight="15"/>
  <cols>
    <col min="1" max="1" width="17.85546875" customWidth="1"/>
    <col min="2" max="2" width="17.7109375" bestFit="1" customWidth="1"/>
    <col min="3" max="3" width="15.7109375" customWidth="1"/>
    <col min="4" max="6" width="22" customWidth="1"/>
    <col min="7" max="7" width="21.7109375" customWidth="1"/>
  </cols>
  <sheetData>
    <row r="1" spans="1:7" ht="32.25" thickBot="1">
      <c r="A1" s="19" t="s">
        <v>37</v>
      </c>
      <c r="B1" s="20" t="s">
        <v>38</v>
      </c>
      <c r="C1" s="20" t="s">
        <v>39</v>
      </c>
      <c r="D1" s="20" t="s">
        <v>40</v>
      </c>
      <c r="E1" s="20" t="s">
        <v>72</v>
      </c>
      <c r="F1" s="20" t="s">
        <v>73</v>
      </c>
      <c r="G1" s="20" t="s">
        <v>41</v>
      </c>
    </row>
    <row r="2" spans="1:7" ht="16.5" thickBot="1">
      <c r="A2" s="21">
        <v>1</v>
      </c>
      <c r="B2" s="22">
        <v>2</v>
      </c>
      <c r="C2" s="22">
        <v>3</v>
      </c>
      <c r="D2" s="22">
        <v>4</v>
      </c>
      <c r="E2" s="22">
        <v>5</v>
      </c>
      <c r="F2" s="22">
        <v>6</v>
      </c>
      <c r="G2" s="22">
        <v>7</v>
      </c>
    </row>
    <row r="3" spans="1:7" ht="219.75" customHeight="1">
      <c r="A3" s="78" t="s">
        <v>42</v>
      </c>
      <c r="B3" s="78">
        <v>1.2730001172E+17</v>
      </c>
      <c r="C3" s="24"/>
      <c r="D3" s="78" t="s">
        <v>43</v>
      </c>
      <c r="E3" s="28"/>
      <c r="F3" s="28"/>
      <c r="G3" s="78" t="s">
        <v>44</v>
      </c>
    </row>
    <row r="4" spans="1:7" ht="16.5" thickBot="1">
      <c r="A4" s="79"/>
      <c r="B4" s="79"/>
      <c r="C4" s="25">
        <v>43920</v>
      </c>
      <c r="D4" s="79"/>
      <c r="E4" s="21"/>
      <c r="F4" s="21"/>
      <c r="G4" s="79"/>
    </row>
    <row r="5" spans="1:7" ht="204" customHeight="1">
      <c r="A5" s="78" t="s">
        <v>42</v>
      </c>
      <c r="B5" s="78">
        <v>1.2730001172E+17</v>
      </c>
      <c r="C5" s="24"/>
      <c r="D5" s="78" t="s">
        <v>45</v>
      </c>
      <c r="E5" s="28"/>
      <c r="F5" s="28"/>
      <c r="G5" s="78" t="s">
        <v>46</v>
      </c>
    </row>
    <row r="6" spans="1:7" ht="16.5" thickBot="1">
      <c r="A6" s="79"/>
      <c r="B6" s="79"/>
      <c r="C6" s="25">
        <v>43920</v>
      </c>
      <c r="D6" s="79"/>
      <c r="E6" s="21"/>
      <c r="F6" s="21"/>
      <c r="G6" s="79"/>
    </row>
    <row r="7" spans="1:7" ht="219.75" customHeight="1">
      <c r="A7" s="78" t="s">
        <v>42</v>
      </c>
      <c r="B7" s="78">
        <v>1.2730001172E+17</v>
      </c>
      <c r="C7" s="24"/>
      <c r="D7" s="78" t="s">
        <v>47</v>
      </c>
      <c r="E7" s="28"/>
      <c r="F7" s="28"/>
      <c r="G7" s="78" t="s">
        <v>48</v>
      </c>
    </row>
    <row r="8" spans="1:7" ht="16.5" thickBot="1">
      <c r="A8" s="79"/>
      <c r="B8" s="79"/>
      <c r="C8" s="25">
        <v>43920</v>
      </c>
      <c r="D8" s="79"/>
      <c r="E8" s="21"/>
      <c r="F8" s="21"/>
      <c r="G8" s="79"/>
    </row>
    <row r="9" spans="1:7" ht="204" customHeight="1">
      <c r="A9" s="78" t="s">
        <v>42</v>
      </c>
      <c r="B9" s="78">
        <v>1.2730001172E+17</v>
      </c>
      <c r="C9" s="24"/>
      <c r="D9" s="78" t="s">
        <v>49</v>
      </c>
      <c r="E9" s="28"/>
      <c r="F9" s="28"/>
      <c r="G9" s="78" t="s">
        <v>50</v>
      </c>
    </row>
    <row r="10" spans="1:7" ht="16.5" thickBot="1">
      <c r="A10" s="79"/>
      <c r="B10" s="79"/>
      <c r="C10" s="25">
        <v>43920</v>
      </c>
      <c r="D10" s="79"/>
      <c r="E10" s="21"/>
      <c r="F10" s="21"/>
      <c r="G10" s="79"/>
    </row>
    <row r="11" spans="1:7" ht="204" customHeight="1">
      <c r="A11" s="78" t="s">
        <v>42</v>
      </c>
      <c r="B11" s="78">
        <v>1.2730001172E+17</v>
      </c>
      <c r="C11" s="24"/>
      <c r="D11" s="78" t="s">
        <v>51</v>
      </c>
      <c r="E11" s="28"/>
      <c r="F11" s="28"/>
      <c r="G11" s="78" t="s">
        <v>52</v>
      </c>
    </row>
    <row r="12" spans="1:7" ht="16.5" thickBot="1">
      <c r="A12" s="79"/>
      <c r="B12" s="79"/>
      <c r="C12" s="25">
        <v>43920</v>
      </c>
      <c r="D12" s="79"/>
      <c r="E12" s="21"/>
      <c r="F12" s="21"/>
      <c r="G12" s="79"/>
    </row>
    <row r="13" spans="1:7" ht="204" customHeight="1">
      <c r="A13" s="78" t="s">
        <v>42</v>
      </c>
      <c r="B13" s="78">
        <v>1.2730001172E+17</v>
      </c>
      <c r="C13" s="24"/>
      <c r="D13" s="78" t="s">
        <v>53</v>
      </c>
      <c r="E13" s="28"/>
      <c r="F13" s="28"/>
      <c r="G13" s="78" t="s">
        <v>54</v>
      </c>
    </row>
    <row r="14" spans="1:7" ht="16.5" thickBot="1">
      <c r="A14" s="79"/>
      <c r="B14" s="79"/>
      <c r="C14" s="25">
        <v>43920</v>
      </c>
      <c r="D14" s="79"/>
      <c r="E14" s="21"/>
      <c r="F14" s="21"/>
      <c r="G14" s="79"/>
    </row>
    <row r="15" spans="1:7" ht="204" customHeight="1">
      <c r="A15" s="78" t="s">
        <v>42</v>
      </c>
      <c r="B15" s="78">
        <v>1.2730001172E+17</v>
      </c>
      <c r="C15" s="24"/>
      <c r="D15" s="78" t="s">
        <v>55</v>
      </c>
      <c r="E15" s="28"/>
      <c r="F15" s="28"/>
      <c r="G15" s="78" t="s">
        <v>56</v>
      </c>
    </row>
    <row r="16" spans="1:7" ht="16.5" thickBot="1">
      <c r="A16" s="79"/>
      <c r="B16" s="79"/>
      <c r="C16" s="25">
        <v>43942</v>
      </c>
      <c r="D16" s="79"/>
      <c r="E16" s="21"/>
      <c r="F16" s="21"/>
      <c r="G16" s="79"/>
    </row>
    <row r="17" spans="1:7" ht="110.25" customHeight="1" thickBot="1">
      <c r="A17" s="87" t="s">
        <v>57</v>
      </c>
      <c r="B17" s="88"/>
      <c r="C17" s="88"/>
      <c r="D17" s="89"/>
      <c r="E17" s="29"/>
      <c r="F17" s="29"/>
      <c r="G17" s="26" t="s">
        <v>58</v>
      </c>
    </row>
    <row r="18" spans="1:7" ht="188.25" customHeight="1">
      <c r="A18" s="78" t="s">
        <v>59</v>
      </c>
      <c r="B18" s="78">
        <v>1.2730001171900001E+21</v>
      </c>
      <c r="C18" s="24"/>
      <c r="D18" s="78" t="s">
        <v>60</v>
      </c>
      <c r="E18" s="28"/>
      <c r="F18" s="28"/>
      <c r="G18" s="78" t="s">
        <v>61</v>
      </c>
    </row>
    <row r="19" spans="1:7" ht="16.5" thickBot="1">
      <c r="A19" s="79"/>
      <c r="B19" s="79"/>
      <c r="C19" s="25">
        <v>43725</v>
      </c>
      <c r="D19" s="79"/>
      <c r="E19" s="21"/>
      <c r="F19" s="21"/>
      <c r="G19" s="79"/>
    </row>
    <row r="20" spans="1:7" ht="172.5" customHeight="1">
      <c r="A20" s="78" t="s">
        <v>62</v>
      </c>
      <c r="B20" s="78">
        <v>1.27300011719E+17</v>
      </c>
      <c r="C20" s="24"/>
      <c r="D20" s="78" t="s">
        <v>63</v>
      </c>
      <c r="E20" s="24"/>
      <c r="F20" s="24"/>
      <c r="G20" s="24"/>
    </row>
    <row r="21" spans="1:7" ht="16.5" thickBot="1">
      <c r="A21" s="79"/>
      <c r="B21" s="79"/>
      <c r="C21" s="25">
        <v>43819</v>
      </c>
      <c r="D21" s="79"/>
      <c r="E21" s="22"/>
      <c r="F21" s="22"/>
      <c r="G21" s="22" t="s">
        <v>64</v>
      </c>
    </row>
    <row r="22" spans="1:7" ht="345.75" customHeight="1">
      <c r="A22" s="78" t="s">
        <v>65</v>
      </c>
      <c r="B22" s="78" t="s">
        <v>66</v>
      </c>
      <c r="C22" s="24"/>
      <c r="D22" s="78" t="s">
        <v>67</v>
      </c>
      <c r="E22" s="28"/>
      <c r="F22" s="28"/>
      <c r="G22" s="80">
        <v>10906</v>
      </c>
    </row>
    <row r="23" spans="1:7" ht="15.75">
      <c r="A23" s="86"/>
      <c r="B23" s="86"/>
      <c r="C23" s="24"/>
      <c r="D23" s="86"/>
      <c r="E23" s="23"/>
      <c r="F23" s="23"/>
      <c r="G23" s="81"/>
    </row>
    <row r="24" spans="1:7" ht="16.5" thickBot="1">
      <c r="A24" s="79"/>
      <c r="B24" s="79"/>
      <c r="C24" s="27">
        <v>43913</v>
      </c>
      <c r="D24" s="79"/>
      <c r="E24" s="21"/>
      <c r="F24" s="21"/>
      <c r="G24" s="82"/>
    </row>
    <row r="25" spans="1:7" ht="377.25" customHeight="1">
      <c r="A25" s="78" t="s">
        <v>68</v>
      </c>
      <c r="B25" s="78">
        <v>92</v>
      </c>
      <c r="C25" s="24"/>
      <c r="D25" s="78" t="s">
        <v>69</v>
      </c>
      <c r="E25" s="28"/>
      <c r="F25" s="28"/>
      <c r="G25" s="78" t="s">
        <v>70</v>
      </c>
    </row>
    <row r="26" spans="1:7" ht="16.5" thickBot="1">
      <c r="A26" s="79"/>
      <c r="B26" s="79"/>
      <c r="C26" s="25">
        <v>43990</v>
      </c>
      <c r="D26" s="79"/>
      <c r="E26" s="21"/>
      <c r="F26" s="21"/>
      <c r="G26" s="79"/>
    </row>
    <row r="27" spans="1:7" ht="16.5" thickBot="1">
      <c r="A27" s="83" t="s">
        <v>8</v>
      </c>
      <c r="B27" s="84"/>
      <c r="C27" s="84"/>
      <c r="D27" s="85"/>
      <c r="E27" s="30"/>
      <c r="F27" s="30"/>
      <c r="G27" s="26" t="s">
        <v>71</v>
      </c>
    </row>
  </sheetData>
  <mergeCells count="45">
    <mergeCell ref="A3:A4"/>
    <mergeCell ref="B3:B4"/>
    <mergeCell ref="D3:D4"/>
    <mergeCell ref="G3:G4"/>
    <mergeCell ref="A5:A6"/>
    <mergeCell ref="B5:B6"/>
    <mergeCell ref="D5:D6"/>
    <mergeCell ref="G5:G6"/>
    <mergeCell ref="A7:A8"/>
    <mergeCell ref="B7:B8"/>
    <mergeCell ref="D7:D8"/>
    <mergeCell ref="G7:G8"/>
    <mergeCell ref="A9:A10"/>
    <mergeCell ref="B9:B10"/>
    <mergeCell ref="D9:D10"/>
    <mergeCell ref="G9:G10"/>
    <mergeCell ref="A15:A16"/>
    <mergeCell ref="B15:B16"/>
    <mergeCell ref="D15:D16"/>
    <mergeCell ref="G15:G16"/>
    <mergeCell ref="A17:D17"/>
    <mergeCell ref="A11:A12"/>
    <mergeCell ref="B11:B12"/>
    <mergeCell ref="D11:D12"/>
    <mergeCell ref="G11:G12"/>
    <mergeCell ref="A13:A14"/>
    <mergeCell ref="B13:B14"/>
    <mergeCell ref="D13:D14"/>
    <mergeCell ref="G13:G14"/>
    <mergeCell ref="A27:D27"/>
    <mergeCell ref="A20:A21"/>
    <mergeCell ref="B20:B21"/>
    <mergeCell ref="D20:D21"/>
    <mergeCell ref="A22:A24"/>
    <mergeCell ref="B22:B24"/>
    <mergeCell ref="D22:D24"/>
    <mergeCell ref="D18:D19"/>
    <mergeCell ref="G22:G24"/>
    <mergeCell ref="A25:A26"/>
    <mergeCell ref="B25:B26"/>
    <mergeCell ref="D25:D26"/>
    <mergeCell ref="G25:G26"/>
    <mergeCell ref="G18:G19"/>
    <mergeCell ref="A18:A19"/>
    <mergeCell ref="B18:B19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Лист2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2023-08-02T12:41:49Z</dcterms:modified>
</cp:coreProperties>
</file>