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5" i="2"/>
  <c r="J16" i="2"/>
  <c r="J17" i="2"/>
  <c r="J18" i="2"/>
  <c r="J19" i="2"/>
  <c r="J20" i="2"/>
  <c r="J21" i="2"/>
  <c r="J22" i="2"/>
  <c r="J24" i="2"/>
  <c r="J25" i="2"/>
  <c r="J26" i="2"/>
  <c r="J27" i="2"/>
  <c r="J28" i="2"/>
  <c r="J29" i="2"/>
  <c r="J30" i="2"/>
  <c r="J31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9" i="2"/>
  <c r="J50" i="2"/>
  <c r="J52" i="2"/>
  <c r="J53" i="2"/>
  <c r="J54" i="2"/>
  <c r="J55" i="2"/>
  <c r="J56" i="2"/>
  <c r="J57" i="2"/>
  <c r="J58" i="2"/>
  <c r="C52" i="2" l="1"/>
  <c r="C49" i="2"/>
  <c r="C44" i="2"/>
  <c r="C41" i="2"/>
  <c r="C35" i="2"/>
  <c r="C33" i="2"/>
  <c r="C28" i="2"/>
  <c r="C22" i="2"/>
  <c r="C18" i="2"/>
  <c r="C16" i="2"/>
  <c r="C7" i="2"/>
  <c r="C58" i="2" l="1"/>
  <c r="I32" i="2"/>
  <c r="I51" i="2"/>
  <c r="G28" i="2"/>
  <c r="D28" i="2"/>
  <c r="G49" i="2" l="1"/>
  <c r="D49" i="2"/>
  <c r="G41" i="2" l="1"/>
  <c r="G33" i="2" l="1"/>
  <c r="D33" i="2"/>
  <c r="I34" i="2"/>
  <c r="I14" i="2"/>
  <c r="I13" i="2"/>
  <c r="I33" i="2" l="1"/>
  <c r="I20" i="2"/>
  <c r="G18" i="2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F22" i="2"/>
  <c r="E22" i="2"/>
  <c r="D22" i="2"/>
  <c r="I21" i="2"/>
  <c r="I19" i="2"/>
  <c r="F18" i="2"/>
  <c r="E18" i="2"/>
  <c r="I17" i="2"/>
  <c r="H16" i="2"/>
  <c r="G16" i="2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<sst xmlns="http://schemas.openxmlformats.org/spreadsheetml/2006/main" count="157" uniqueCount="117">
  <si>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</si>
  <si>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</si>
  <si>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</si>
  <si>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</si>
  <si>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</si>
  <si>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</si>
  <si>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</si>
  <si>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</si>
  <si>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</si>
  <si>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</si>
  <si>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</si>
  <si>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</si>
  <si>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</si>
  <si>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</si>
  <si>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</si>
  <si>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</si>
  <si>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</si>
  <si>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</si>
  <si>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</si>
  <si>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</si>
  <si>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</si>
  <si>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</si>
  <si>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</si>
  <si>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</si>
  <si>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</si>
  <si>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</si>
  <si>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</si>
  <si>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</si>
  <si>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</si>
  <si>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</si>
  <si>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</si>
  <si>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</si>
  <si>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</si>
  <si>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</si>
  <si>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</si>
  <si>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</si>
  <si>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</si>
  <si>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</si>
  <si>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</si>
  <si>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</si>
  <si>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</si>
  <si>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</si>
  <si>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</si>
  <si>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</si>
  <si>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</si>
  <si>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</si>
  <si>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</si>
  <si>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</si>
  <si>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</si>
  <si>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</si>
  <si>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</si>
  <si>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</si>
  <si>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</si>
  <si>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</si>
  <si>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</si>
  <si>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</si>
  <si>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</si>
  <si>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</si>
  <si>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</si>
  <si>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</si>
  <si>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</si>
  <si>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</si>
  <si>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</si>
  <si>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</si>
  <si>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</si>
  <si>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</si>
  <si>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</si>
  <si>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</si>
  <si>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</si>
  <si>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</si>
  <si>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</si>
  <si>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</si>
  <si>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</si>
  <si>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</si>
  <si>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</si>
  <si>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</si>
  <si>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</si>
  <si>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</si>
  <si>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</si>
  <si>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</si>
  <si>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</si>
  <si>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</si>
  <si>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</si>
  <si>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</si>
  <si>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</si>
  <si>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</si>
  <si>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</si>
  <si>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</si>
  <si>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</si>
  <si>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</si>
  <si>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</si>
  <si>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</si>
  <si>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</si>
  <si>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</si>
  <si>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</si>
  <si>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</si>
  <si>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</si>
  <si>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</si>
  <si>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</si>
  <si>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</si>
  <si>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</si>
  <si>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Уточненные плановые назначения на 2023 год</t>
  </si>
  <si>
    <t>Темп роста 2023 к соответствующему периоду 2022, %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</si>
  <si>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</si>
  <si>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</si>
  <si>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</si>
  <si>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</si>
  <si>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</si>
  <si>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</si>
  <si>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</si>
  <si>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Врио зам. главы администрации Трубчевского муниципального района</t>
  </si>
  <si>
    <t>С.И.Сидорова</t>
  </si>
  <si>
    <t>0600</t>
  </si>
  <si>
    <t>0605</t>
  </si>
  <si>
    <t>Кассовое исполнение                                                               за 1 полугодие 2022 года</t>
  </si>
  <si>
    <t>Кассовое исполнение                                                               за 1 полугодие                                                                           2023 года</t>
  </si>
  <si>
    <t>Сведения об исполнении консолидированного бюджета Трубчевского муниципального района Брянской области   за 1 полугодие 2023 года по расходам в разрезе разделов и подразделов классификации расходов в сравнении с соответствующим периодом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</si>
</sst>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27" workbookViewId="0">
      <selection activeCell="S36" sqref="S36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6"/>
      <c r="E1" s="2"/>
      <c r="F1" s="2"/>
      <c r="G1" s="2"/>
      <c r="H1" s="2"/>
    </row>
    <row r="2" spans="1:10" ht="49.5" customHeight="1" x14ac:dyDescent="0.25">
      <c r="A2" s="36" t="s">
        <v>116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4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114</v>
      </c>
      <c r="D4" s="38" t="s">
        <v>101</v>
      </c>
      <c r="E4" s="39" t="s">
        <v>3</v>
      </c>
      <c r="F4" s="39"/>
      <c r="G4" s="39" t="s">
        <v>115</v>
      </c>
      <c r="H4" s="39"/>
      <c r="I4" s="39" t="s">
        <v>99</v>
      </c>
      <c r="J4" s="40" t="s">
        <v>102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f>SUM(C8:C15)</f>
        <v>29468302.869999997</v>
      </c>
      <c r="D7" s="18">
        <f>SUM(D8:D15)</f>
        <v>75220316.519999996</v>
      </c>
      <c r="E7" s="18">
        <f>SUM(E8:E15)</f>
        <v>0</v>
      </c>
      <c r="F7" s="18">
        <f>SUM(F8:F15)</f>
        <v>0</v>
      </c>
      <c r="G7" s="18">
        <f>SUM(G8:G15)</f>
        <v>29862789.169999998</v>
      </c>
      <c r="H7" s="18" t="s">
        <v>6</v>
      </c>
      <c r="I7" s="33">
        <f t="shared" ref="I7:I15" si="0">G7/D7*100</f>
        <v>39.700430085347904</v>
      </c>
      <c r="J7" s="23">
        <f>G7/C7*100</f>
        <v>101.33868007852467</v>
      </c>
    </row>
    <row r="8" spans="1:10" ht="48.75" customHeight="1" x14ac:dyDescent="0.25">
      <c r="A8" s="9" t="s">
        <v>7</v>
      </c>
      <c r="B8" s="32" t="s">
        <v>8</v>
      </c>
      <c r="C8" s="22">
        <v>622545.73</v>
      </c>
      <c r="D8" s="22">
        <v>1109139.99</v>
      </c>
      <c r="E8" s="22"/>
      <c r="F8" s="22"/>
      <c r="G8" s="22">
        <v>462183</v>
      </c>
      <c r="H8" s="21" t="s">
        <v>6</v>
      </c>
      <c r="I8" s="22">
        <f t="shared" si="0"/>
        <v>41.670393653374632</v>
      </c>
      <c r="J8" s="22">
        <f t="shared" ref="J8:J58" si="1">G8/C8*100</f>
        <v>74.24081119309902</v>
      </c>
    </row>
    <row r="9" spans="1:10" ht="63" x14ac:dyDescent="0.25">
      <c r="A9" s="9" t="s">
        <v>9</v>
      </c>
      <c r="B9" s="32" t="s">
        <v>10</v>
      </c>
      <c r="C9" s="22">
        <v>987676.83</v>
      </c>
      <c r="D9" s="22">
        <v>2299133</v>
      </c>
      <c r="E9" s="22"/>
      <c r="F9" s="22"/>
      <c r="G9" s="22">
        <v>949495.67</v>
      </c>
      <c r="H9" s="21" t="s">
        <v>6</v>
      </c>
      <c r="I9" s="22">
        <f t="shared" si="0"/>
        <v>41.297987980686635</v>
      </c>
      <c r="J9" s="22">
        <f t="shared" si="1"/>
        <v>96.13424565199125</v>
      </c>
    </row>
    <row r="10" spans="1:10" ht="63" customHeight="1" x14ac:dyDescent="0.25">
      <c r="A10" s="9" t="s">
        <v>11</v>
      </c>
      <c r="B10" s="32" t="s">
        <v>12</v>
      </c>
      <c r="C10" s="22">
        <v>20781033.879999999</v>
      </c>
      <c r="D10" s="22">
        <v>51297552.359999999</v>
      </c>
      <c r="E10" s="22"/>
      <c r="F10" s="22"/>
      <c r="G10" s="22">
        <v>20902785.129999999</v>
      </c>
      <c r="H10" s="21" t="s">
        <v>6</v>
      </c>
      <c r="I10" s="22">
        <f t="shared" si="0"/>
        <v>40.748114029509225</v>
      </c>
      <c r="J10" s="22">
        <f t="shared" si="1"/>
        <v>100.58587676966917</v>
      </c>
    </row>
    <row r="11" spans="1:10" ht="20.25" customHeight="1" x14ac:dyDescent="0.25">
      <c r="A11" s="9" t="s">
        <v>13</v>
      </c>
      <c r="B11" s="32" t="s">
        <v>14</v>
      </c>
      <c r="C11" s="22">
        <v>131880</v>
      </c>
      <c r="D11" s="22">
        <v>3464</v>
      </c>
      <c r="E11" s="22"/>
      <c r="F11" s="22"/>
      <c r="G11" s="22">
        <v>3464</v>
      </c>
      <c r="H11" s="21" t="s">
        <v>6</v>
      </c>
      <c r="I11" s="22">
        <f t="shared" si="0"/>
        <v>100</v>
      </c>
      <c r="J11" s="22">
        <f t="shared" si="1"/>
        <v>2.626630269942372</v>
      </c>
    </row>
    <row r="12" spans="1:10" ht="50.25" customHeight="1" x14ac:dyDescent="0.25">
      <c r="A12" s="9" t="s">
        <v>15</v>
      </c>
      <c r="B12" s="32" t="s">
        <v>16</v>
      </c>
      <c r="C12" s="22">
        <v>3562994.27</v>
      </c>
      <c r="D12" s="22">
        <v>9179824.0099999998</v>
      </c>
      <c r="E12" s="22"/>
      <c r="F12" s="22"/>
      <c r="G12" s="22">
        <v>3818088.59</v>
      </c>
      <c r="H12" s="21" t="s">
        <v>6</v>
      </c>
      <c r="I12" s="22">
        <f t="shared" si="0"/>
        <v>41.592176340644251</v>
      </c>
      <c r="J12" s="22">
        <f t="shared" si="1"/>
        <v>107.15954898237881</v>
      </c>
    </row>
    <row r="13" spans="1:10" ht="17.25" hidden="1" customHeight="1" x14ac:dyDescent="0.25">
      <c r="A13" s="9" t="s">
        <v>90</v>
      </c>
      <c r="B13" s="32" t="s">
        <v>89</v>
      </c>
      <c r="C13" s="22">
        <v>0</v>
      </c>
      <c r="D13" s="22"/>
      <c r="E13" s="22"/>
      <c r="F13" s="22"/>
      <c r="G13" s="22">
        <v>0</v>
      </c>
      <c r="H13" s="21"/>
      <c r="I13" s="22" t="e">
        <f t="shared" si="0"/>
        <v>#DIV/0!</v>
      </c>
      <c r="J13" s="22" t="e">
        <f t="shared" si="1"/>
        <v>#DIV/0!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1336658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3382172.16</v>
      </c>
      <c r="D15" s="22">
        <v>9994545.1600000001</v>
      </c>
      <c r="E15" s="22"/>
      <c r="F15" s="22"/>
      <c r="G15" s="22">
        <v>3726772.78</v>
      </c>
      <c r="H15" s="22" t="s">
        <v>6</v>
      </c>
      <c r="I15" s="22">
        <f t="shared" si="0"/>
        <v>37.288067844400032</v>
      </c>
      <c r="J15" s="22">
        <f t="shared" si="1"/>
        <v>110.18873681462742</v>
      </c>
    </row>
    <row r="16" spans="1:10" ht="15.75" x14ac:dyDescent="0.25">
      <c r="A16" s="8" t="s">
        <v>21</v>
      </c>
      <c r="B16" s="31" t="s">
        <v>22</v>
      </c>
      <c r="C16" s="23">
        <f>C17</f>
        <v>617233.01</v>
      </c>
      <c r="D16" s="23">
        <f t="shared" ref="D16:H16" si="2">D17</f>
        <v>1666760</v>
      </c>
      <c r="E16" s="23">
        <f t="shared" si="2"/>
        <v>0</v>
      </c>
      <c r="F16" s="23">
        <f t="shared" si="2"/>
        <v>0</v>
      </c>
      <c r="G16" s="23">
        <f t="shared" si="2"/>
        <v>833380</v>
      </c>
      <c r="H16" s="23" t="str">
        <f t="shared" si="2"/>
        <v>-</v>
      </c>
      <c r="I16" s="23">
        <f>G16/D16*100</f>
        <v>50</v>
      </c>
      <c r="J16" s="23">
        <f t="shared" si="1"/>
        <v>135.01870225638126</v>
      </c>
    </row>
    <row r="17" spans="1:10" ht="18" customHeight="1" x14ac:dyDescent="0.25">
      <c r="A17" s="9" t="s">
        <v>23</v>
      </c>
      <c r="B17" s="32" t="s">
        <v>24</v>
      </c>
      <c r="C17" s="22">
        <v>617233.01</v>
      </c>
      <c r="D17" s="22">
        <v>1666760</v>
      </c>
      <c r="E17" s="22"/>
      <c r="F17" s="22"/>
      <c r="G17" s="22">
        <v>833380</v>
      </c>
      <c r="H17" s="22" t="s">
        <v>6</v>
      </c>
      <c r="I17" s="22">
        <f t="shared" ref="I17:I58" si="3">G17/D17*100</f>
        <v>50</v>
      </c>
      <c r="J17" s="22">
        <f t="shared" si="1"/>
        <v>135.01870225638126</v>
      </c>
    </row>
    <row r="18" spans="1:10" ht="47.25" x14ac:dyDescent="0.25">
      <c r="A18" s="8" t="s">
        <v>25</v>
      </c>
      <c r="B18" s="31" t="s">
        <v>26</v>
      </c>
      <c r="C18" s="23">
        <f>C19+C21+C20</f>
        <v>5414309.8700000001</v>
      </c>
      <c r="D18" s="23">
        <f>D19+D21+D20</f>
        <v>13446054.84</v>
      </c>
      <c r="E18" s="23">
        <f t="shared" ref="E18:F18" si="4">E19+E21</f>
        <v>0</v>
      </c>
      <c r="F18" s="23">
        <f t="shared" si="4"/>
        <v>0</v>
      </c>
      <c r="G18" s="23">
        <f>G19+G21+G20</f>
        <v>6383714.9499999993</v>
      </c>
      <c r="H18" s="23" t="s">
        <v>6</v>
      </c>
      <c r="I18" s="23">
        <f t="shared" si="3"/>
        <v>47.476490509390182</v>
      </c>
      <c r="J18" s="23">
        <f t="shared" si="1"/>
        <v>117.90449943346148</v>
      </c>
    </row>
    <row r="19" spans="1:10" ht="20.25" customHeight="1" x14ac:dyDescent="0.25">
      <c r="A19" s="9" t="s">
        <v>103</v>
      </c>
      <c r="B19" s="32" t="s">
        <v>27</v>
      </c>
      <c r="C19" s="22">
        <v>1697349.73</v>
      </c>
      <c r="D19" s="22">
        <v>4146054.84</v>
      </c>
      <c r="E19" s="22"/>
      <c r="F19" s="22"/>
      <c r="G19" s="22">
        <v>1995430.06</v>
      </c>
      <c r="H19" s="22" t="s">
        <v>6</v>
      </c>
      <c r="I19" s="22">
        <f t="shared" si="3"/>
        <v>48.128404881398055</v>
      </c>
      <c r="J19" s="22">
        <f t="shared" si="1"/>
        <v>117.5615151510349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107</v>
      </c>
      <c r="B21" s="32" t="s">
        <v>28</v>
      </c>
      <c r="C21" s="22">
        <v>3716960.14</v>
      </c>
      <c r="D21" s="22">
        <v>9300000</v>
      </c>
      <c r="E21" s="22"/>
      <c r="F21" s="22"/>
      <c r="G21" s="22">
        <v>4388284.8899999997</v>
      </c>
      <c r="H21" s="22" t="s">
        <v>6</v>
      </c>
      <c r="I21" s="22">
        <f t="shared" si="3"/>
        <v>47.185859032258058</v>
      </c>
      <c r="J21" s="22">
        <f t="shared" si="1"/>
        <v>118.06112319514945</v>
      </c>
    </row>
    <row r="22" spans="1:10" ht="15.75" x14ac:dyDescent="0.25">
      <c r="A22" s="8" t="s">
        <v>29</v>
      </c>
      <c r="B22" s="31" t="s">
        <v>30</v>
      </c>
      <c r="C22" s="23">
        <f>SUM(C23:C27)</f>
        <v>9019260.4700000007</v>
      </c>
      <c r="D22" s="23">
        <f>SUM(D23:D27)</f>
        <v>64801037.270000003</v>
      </c>
      <c r="E22" s="23">
        <f>SUM(E23:E27)</f>
        <v>0</v>
      </c>
      <c r="F22" s="23">
        <f>SUM(F23:F27)</f>
        <v>0</v>
      </c>
      <c r="G22" s="23">
        <f>SUM(G23:G27)</f>
        <v>29798628.77</v>
      </c>
      <c r="H22" s="23" t="s">
        <v>6</v>
      </c>
      <c r="I22" s="23">
        <f t="shared" si="3"/>
        <v>45.98480213494274</v>
      </c>
      <c r="J22" s="23">
        <f t="shared" si="1"/>
        <v>330.38882588119776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292486.2</v>
      </c>
      <c r="E23" s="22"/>
      <c r="F23" s="22"/>
      <c r="G23" s="22">
        <v>0</v>
      </c>
      <c r="H23" s="22" t="s">
        <v>6</v>
      </c>
      <c r="I23" s="22">
        <f t="shared" si="3"/>
        <v>0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937267.68</v>
      </c>
      <c r="D24" s="22">
        <v>125280</v>
      </c>
      <c r="E24" s="22"/>
      <c r="F24" s="22"/>
      <c r="G24" s="22">
        <v>125280</v>
      </c>
      <c r="H24" s="22" t="s">
        <v>6</v>
      </c>
      <c r="I24" s="22">
        <f t="shared" si="3"/>
        <v>100</v>
      </c>
      <c r="J24" s="22">
        <f t="shared" si="1"/>
        <v>13.366512328687147</v>
      </c>
    </row>
    <row r="25" spans="1:10" ht="15.75" x14ac:dyDescent="0.25">
      <c r="A25" s="9" t="s">
        <v>35</v>
      </c>
      <c r="B25" s="32" t="s">
        <v>36</v>
      </c>
      <c r="C25" s="22">
        <v>2458333.35</v>
      </c>
      <c r="D25" s="22">
        <v>6845500</v>
      </c>
      <c r="E25" s="22"/>
      <c r="F25" s="22"/>
      <c r="G25" s="22">
        <v>4762000</v>
      </c>
      <c r="H25" s="22" t="s">
        <v>6</v>
      </c>
      <c r="I25" s="22">
        <f t="shared" si="3"/>
        <v>69.56394711854503</v>
      </c>
      <c r="J25" s="22">
        <f t="shared" si="1"/>
        <v>193.70847326299338</v>
      </c>
    </row>
    <row r="26" spans="1:10" ht="15.75" x14ac:dyDescent="0.25">
      <c r="A26" s="9" t="s">
        <v>37</v>
      </c>
      <c r="B26" s="32" t="s">
        <v>38</v>
      </c>
      <c r="C26" s="22">
        <v>5523794.96</v>
      </c>
      <c r="D26" s="22">
        <v>57269192.649999999</v>
      </c>
      <c r="E26" s="22"/>
      <c r="F26" s="22"/>
      <c r="G26" s="22">
        <v>24904148.77</v>
      </c>
      <c r="H26" s="22" t="s">
        <v>6</v>
      </c>
      <c r="I26" s="22">
        <f t="shared" si="3"/>
        <v>43.486118133708317</v>
      </c>
      <c r="J26" s="22">
        <f t="shared" si="1"/>
        <v>450.85215780710291</v>
      </c>
    </row>
    <row r="27" spans="1:10" ht="31.5" x14ac:dyDescent="0.25">
      <c r="A27" s="9" t="s">
        <v>39</v>
      </c>
      <c r="B27" s="32" t="s">
        <v>40</v>
      </c>
      <c r="C27" s="22">
        <v>99864.48</v>
      </c>
      <c r="D27" s="22">
        <v>268578.42</v>
      </c>
      <c r="E27" s="22"/>
      <c r="F27" s="22"/>
      <c r="G27" s="22">
        <v>7200</v>
      </c>
      <c r="H27" s="22" t="s">
        <v>6</v>
      </c>
      <c r="I27" s="22">
        <f t="shared" si="3"/>
        <v>2.6807812779597113</v>
      </c>
      <c r="J27" s="22">
        <f t="shared" si="1"/>
        <v>7.2097706812271998</v>
      </c>
    </row>
    <row r="28" spans="1:10" ht="31.5" x14ac:dyDescent="0.25">
      <c r="A28" s="8" t="s">
        <v>41</v>
      </c>
      <c r="B28" s="31" t="s">
        <v>42</v>
      </c>
      <c r="C28" s="23">
        <f>C29+C30+C31+C32</f>
        <v>113486876.11999999</v>
      </c>
      <c r="D28" s="23">
        <f>D29+D30+D31+D32</f>
        <v>272336198.14999998</v>
      </c>
      <c r="E28" s="23">
        <f>E29+E30+E31</f>
        <v>0</v>
      </c>
      <c r="F28" s="23">
        <f>F29+F30+F31</f>
        <v>0</v>
      </c>
      <c r="G28" s="23">
        <f>G29+G30+G31+G32</f>
        <v>128640770.07000002</v>
      </c>
      <c r="H28" s="23" t="s">
        <v>6</v>
      </c>
      <c r="I28" s="23">
        <f t="shared" si="3"/>
        <v>47.236015977261317</v>
      </c>
      <c r="J28" s="23">
        <f t="shared" si="1"/>
        <v>113.35299240590291</v>
      </c>
    </row>
    <row r="29" spans="1:10" ht="15.75" x14ac:dyDescent="0.25">
      <c r="A29" s="9" t="s">
        <v>43</v>
      </c>
      <c r="B29" s="32" t="s">
        <v>44</v>
      </c>
      <c r="C29" s="22">
        <v>8710452.7400000002</v>
      </c>
      <c r="D29" s="22">
        <v>689105.44</v>
      </c>
      <c r="E29" s="22"/>
      <c r="F29" s="22"/>
      <c r="G29" s="22">
        <v>324843.28999999998</v>
      </c>
      <c r="H29" s="22" t="s">
        <v>6</v>
      </c>
      <c r="I29" s="22">
        <f t="shared" si="3"/>
        <v>47.139852792339013</v>
      </c>
      <c r="J29" s="22">
        <f t="shared" si="1"/>
        <v>3.7293502381140291</v>
      </c>
    </row>
    <row r="30" spans="1:10" ht="15.75" x14ac:dyDescent="0.25">
      <c r="A30" s="9" t="s">
        <v>45</v>
      </c>
      <c r="B30" s="32" t="s">
        <v>46</v>
      </c>
      <c r="C30" s="22">
        <v>85429407.659999996</v>
      </c>
      <c r="D30" s="22">
        <v>187374029.34</v>
      </c>
      <c r="E30" s="22"/>
      <c r="F30" s="22"/>
      <c r="G30" s="22">
        <v>85167466.810000002</v>
      </c>
      <c r="H30" s="22" t="s">
        <v>6</v>
      </c>
      <c r="I30" s="22">
        <f t="shared" si="3"/>
        <v>45.453186394075544</v>
      </c>
      <c r="J30" s="22">
        <f t="shared" si="1"/>
        <v>99.693383277287268</v>
      </c>
    </row>
    <row r="31" spans="1:10" ht="15.75" x14ac:dyDescent="0.25">
      <c r="A31" s="9" t="s">
        <v>47</v>
      </c>
      <c r="B31" s="32" t="s">
        <v>48</v>
      </c>
      <c r="C31" s="22">
        <v>19347015.719999999</v>
      </c>
      <c r="D31" s="22">
        <v>52101324.090000004</v>
      </c>
      <c r="E31" s="22"/>
      <c r="F31" s="22"/>
      <c r="G31" s="22">
        <v>18310210.600000001</v>
      </c>
      <c r="H31" s="22" t="s">
        <v>6</v>
      </c>
      <c r="I31" s="22">
        <f t="shared" si="3"/>
        <v>35.14346500747444</v>
      </c>
      <c r="J31" s="22">
        <f t="shared" si="1"/>
        <v>94.641007507280833</v>
      </c>
    </row>
    <row r="32" spans="1:10" ht="33" customHeight="1" x14ac:dyDescent="0.25">
      <c r="A32" s="9" t="s">
        <v>109</v>
      </c>
      <c r="B32" s="32" t="s">
        <v>108</v>
      </c>
      <c r="C32" s="22">
        <v>0</v>
      </c>
      <c r="D32" s="22">
        <v>32171739.280000001</v>
      </c>
      <c r="E32" s="22"/>
      <c r="F32" s="22"/>
      <c r="G32" s="22">
        <v>24838249.370000001</v>
      </c>
      <c r="H32" s="22"/>
      <c r="I32" s="22">
        <f t="shared" si="3"/>
        <v>77.20518046545601</v>
      </c>
      <c r="J32" s="22">
        <v>0</v>
      </c>
    </row>
    <row r="33" spans="1:10" ht="15.75" x14ac:dyDescent="0.25">
      <c r="A33" s="8" t="s">
        <v>97</v>
      </c>
      <c r="B33" s="32" t="s">
        <v>112</v>
      </c>
      <c r="C33" s="22">
        <f>C34</f>
        <v>23053.74</v>
      </c>
      <c r="D33" s="22">
        <f>D34</f>
        <v>1638943.04</v>
      </c>
      <c r="E33" s="22"/>
      <c r="F33" s="22"/>
      <c r="G33" s="22">
        <f>G34</f>
        <v>31577.15</v>
      </c>
      <c r="H33" s="22"/>
      <c r="I33" s="22">
        <f t="shared" si="3"/>
        <v>1.9266776958886869</v>
      </c>
      <c r="J33" s="22">
        <f t="shared" si="1"/>
        <v>136.97191865614863</v>
      </c>
    </row>
    <row r="34" spans="1:10" ht="31.5" x14ac:dyDescent="0.25">
      <c r="A34" s="9" t="s">
        <v>98</v>
      </c>
      <c r="B34" s="32" t="s">
        <v>113</v>
      </c>
      <c r="C34" s="22">
        <v>23053.74</v>
      </c>
      <c r="D34" s="22">
        <v>1638943.04</v>
      </c>
      <c r="E34" s="22"/>
      <c r="F34" s="22"/>
      <c r="G34" s="22">
        <v>31577.15</v>
      </c>
      <c r="H34" s="22"/>
      <c r="I34" s="22">
        <f t="shared" ref="I34" si="5">G34/D34*100</f>
        <v>1.9266776958886869</v>
      </c>
      <c r="J34" s="22">
        <f t="shared" si="1"/>
        <v>136.97191865614863</v>
      </c>
    </row>
    <row r="35" spans="1:10" ht="15.75" x14ac:dyDescent="0.25">
      <c r="A35" s="8" t="s">
        <v>49</v>
      </c>
      <c r="B35" s="31" t="s">
        <v>50</v>
      </c>
      <c r="C35" s="23">
        <f>SUM(C36:C40)</f>
        <v>226378578.15000004</v>
      </c>
      <c r="D35" s="23">
        <f>SUM(D36:D40)</f>
        <v>439656361.19</v>
      </c>
      <c r="E35" s="23">
        <f>SUM(E36:E40)</f>
        <v>0</v>
      </c>
      <c r="F35" s="23">
        <f>SUM(F36:F40)</f>
        <v>0</v>
      </c>
      <c r="G35" s="23">
        <f>SUM(G36:G40)</f>
        <v>235975849.33999997</v>
      </c>
      <c r="H35" s="23" t="s">
        <v>6</v>
      </c>
      <c r="I35" s="23">
        <f t="shared" si="3"/>
        <v>53.672793156294553</v>
      </c>
      <c r="J35" s="23">
        <f t="shared" si="1"/>
        <v>104.23947851798978</v>
      </c>
    </row>
    <row r="36" spans="1:10" ht="15.75" x14ac:dyDescent="0.25">
      <c r="A36" s="9" t="s">
        <v>51</v>
      </c>
      <c r="B36" s="32" t="s">
        <v>52</v>
      </c>
      <c r="C36" s="22">
        <v>51311410.950000003</v>
      </c>
      <c r="D36" s="22">
        <v>87399984</v>
      </c>
      <c r="E36" s="22"/>
      <c r="F36" s="22"/>
      <c r="G36" s="22">
        <v>47609162.93</v>
      </c>
      <c r="H36" s="22" t="s">
        <v>6</v>
      </c>
      <c r="I36" s="22">
        <f t="shared" si="3"/>
        <v>54.472736436656554</v>
      </c>
      <c r="J36" s="22">
        <f t="shared" si="1"/>
        <v>92.784747190819544</v>
      </c>
    </row>
    <row r="37" spans="1:10" ht="15.75" x14ac:dyDescent="0.25">
      <c r="A37" s="9" t="s">
        <v>53</v>
      </c>
      <c r="B37" s="32" t="s">
        <v>54</v>
      </c>
      <c r="C37" s="22">
        <v>129947681.34</v>
      </c>
      <c r="D37" s="22">
        <v>262892789.99000001</v>
      </c>
      <c r="E37" s="22"/>
      <c r="F37" s="22"/>
      <c r="G37" s="22">
        <v>137283660.69999999</v>
      </c>
      <c r="H37" s="22" t="s">
        <v>6</v>
      </c>
      <c r="I37" s="22">
        <f t="shared" si="3"/>
        <v>52.220397792279513</v>
      </c>
      <c r="J37" s="22">
        <f t="shared" si="1"/>
        <v>105.64533301737478</v>
      </c>
    </row>
    <row r="38" spans="1:10" ht="15.75" x14ac:dyDescent="0.25">
      <c r="A38" s="9" t="s">
        <v>100</v>
      </c>
      <c r="B38" s="32" t="s">
        <v>88</v>
      </c>
      <c r="C38" s="22">
        <v>23439700.989999998</v>
      </c>
      <c r="D38" s="22">
        <v>46165372.200000003</v>
      </c>
      <c r="E38" s="22"/>
      <c r="F38" s="22"/>
      <c r="G38" s="22">
        <v>28850939.57</v>
      </c>
      <c r="H38" s="22"/>
      <c r="I38" s="22">
        <f t="shared" si="3"/>
        <v>62.494762188877139</v>
      </c>
      <c r="J38" s="22">
        <f t="shared" si="1"/>
        <v>123.08578331399612</v>
      </c>
    </row>
    <row r="39" spans="1:10" ht="15.75" x14ac:dyDescent="0.25">
      <c r="A39" s="9" t="s">
        <v>104</v>
      </c>
      <c r="B39" s="32" t="s">
        <v>55</v>
      </c>
      <c r="C39" s="22">
        <v>31987</v>
      </c>
      <c r="D39" s="22">
        <v>120000</v>
      </c>
      <c r="E39" s="22"/>
      <c r="F39" s="22"/>
      <c r="G39" s="22">
        <v>57945.5</v>
      </c>
      <c r="H39" s="22" t="s">
        <v>6</v>
      </c>
      <c r="I39" s="22">
        <f t="shared" si="3"/>
        <v>48.287916666666668</v>
      </c>
      <c r="J39" s="22">
        <f t="shared" si="1"/>
        <v>181.15328102041454</v>
      </c>
    </row>
    <row r="40" spans="1:10" ht="15.75" x14ac:dyDescent="0.25">
      <c r="A40" s="9" t="s">
        <v>56</v>
      </c>
      <c r="B40" s="32" t="s">
        <v>57</v>
      </c>
      <c r="C40" s="22">
        <v>21647797.870000001</v>
      </c>
      <c r="D40" s="22">
        <v>43078215</v>
      </c>
      <c r="E40" s="22"/>
      <c r="F40" s="22"/>
      <c r="G40" s="22">
        <v>22174140.640000001</v>
      </c>
      <c r="H40" s="22" t="s">
        <v>6</v>
      </c>
      <c r="I40" s="22">
        <f t="shared" si="3"/>
        <v>51.474139863966052</v>
      </c>
      <c r="J40" s="22">
        <f t="shared" si="1"/>
        <v>102.43139174321938</v>
      </c>
    </row>
    <row r="41" spans="1:10" s="25" customFormat="1" ht="15.75" x14ac:dyDescent="0.25">
      <c r="A41" s="8" t="s">
        <v>58</v>
      </c>
      <c r="B41" s="31" t="s">
        <v>59</v>
      </c>
      <c r="C41" s="23">
        <f>C42+C43</f>
        <v>26027258.400000002</v>
      </c>
      <c r="D41" s="23">
        <f>D42+D43</f>
        <v>59024142</v>
      </c>
      <c r="E41" s="23">
        <f>E42+E43</f>
        <v>0</v>
      </c>
      <c r="F41" s="23">
        <f>F42+F43</f>
        <v>0</v>
      </c>
      <c r="G41" s="23">
        <f>G42+G43</f>
        <v>27790792.100000001</v>
      </c>
      <c r="H41" s="23" t="s">
        <v>6</v>
      </c>
      <c r="I41" s="23">
        <f t="shared" si="3"/>
        <v>47.083771416787393</v>
      </c>
      <c r="J41" s="23">
        <f t="shared" si="1"/>
        <v>106.77571826005308</v>
      </c>
    </row>
    <row r="42" spans="1:10" s="25" customFormat="1" ht="15.75" x14ac:dyDescent="0.25">
      <c r="A42" s="9" t="s">
        <v>60</v>
      </c>
      <c r="B42" s="32" t="s">
        <v>61</v>
      </c>
      <c r="C42" s="22">
        <v>23354960.550000001</v>
      </c>
      <c r="D42" s="22">
        <v>53970497</v>
      </c>
      <c r="E42" s="22"/>
      <c r="F42" s="22"/>
      <c r="G42" s="22">
        <v>24808640.23</v>
      </c>
      <c r="H42" s="22" t="s">
        <v>6</v>
      </c>
      <c r="I42" s="22">
        <f t="shared" si="3"/>
        <v>45.967040529569331</v>
      </c>
      <c r="J42" s="22">
        <f t="shared" si="1"/>
        <v>106.22428660021863</v>
      </c>
    </row>
    <row r="43" spans="1:10" ht="31.5" customHeight="1" x14ac:dyDescent="0.25">
      <c r="A43" s="9" t="s">
        <v>62</v>
      </c>
      <c r="B43" s="32" t="s">
        <v>63</v>
      </c>
      <c r="C43" s="22">
        <v>2672297.85</v>
      </c>
      <c r="D43" s="22">
        <v>5053645</v>
      </c>
      <c r="E43" s="22"/>
      <c r="F43" s="22"/>
      <c r="G43" s="22">
        <v>2982151.87</v>
      </c>
      <c r="H43" s="22" t="s">
        <v>6</v>
      </c>
      <c r="I43" s="22">
        <f t="shared" si="3"/>
        <v>59.009919968656291</v>
      </c>
      <c r="J43" s="22">
        <f t="shared" si="1"/>
        <v>111.59504057528618</v>
      </c>
    </row>
    <row r="44" spans="1:10" ht="15.75" x14ac:dyDescent="0.25">
      <c r="A44" s="8" t="s">
        <v>64</v>
      </c>
      <c r="B44" s="31" t="s">
        <v>65</v>
      </c>
      <c r="C44" s="23">
        <f>SUM(C45:C48)</f>
        <v>9962509.2599999998</v>
      </c>
      <c r="D44" s="23">
        <f>SUM(D45:D48)</f>
        <v>37386052.640000001</v>
      </c>
      <c r="E44" s="23">
        <f>SUM(E45:E48)</f>
        <v>0</v>
      </c>
      <c r="F44" s="23">
        <f>SUM(F45:F48)</f>
        <v>0</v>
      </c>
      <c r="G44" s="23">
        <f>SUM(G45:G48)</f>
        <v>24154047.190000001</v>
      </c>
      <c r="H44" s="23" t="s">
        <v>6</v>
      </c>
      <c r="I44" s="23">
        <f t="shared" si="3"/>
        <v>64.607107422079537</v>
      </c>
      <c r="J44" s="23">
        <f t="shared" si="1"/>
        <v>242.44943276469289</v>
      </c>
    </row>
    <row r="45" spans="1:10" ht="18" customHeight="1" x14ac:dyDescent="0.25">
      <c r="A45" s="9" t="s">
        <v>66</v>
      </c>
      <c r="B45" s="32" t="s">
        <v>67</v>
      </c>
      <c r="C45" s="22">
        <v>3640569.75</v>
      </c>
      <c r="D45" s="22">
        <v>7324167.8799999999</v>
      </c>
      <c r="E45" s="22"/>
      <c r="F45" s="22"/>
      <c r="G45" s="22">
        <v>3630774.01</v>
      </c>
      <c r="H45" s="22" t="s">
        <v>6</v>
      </c>
      <c r="I45" s="22">
        <f t="shared" si="3"/>
        <v>49.572512119970682</v>
      </c>
      <c r="J45" s="22">
        <f t="shared" si="1"/>
        <v>99.730928380097637</v>
      </c>
    </row>
    <row r="46" spans="1:10" ht="15.75" hidden="1" x14ac:dyDescent="0.25">
      <c r="A46" s="9" t="s">
        <v>68</v>
      </c>
      <c r="B46" s="32" t="s">
        <v>69</v>
      </c>
      <c r="C46" s="22"/>
      <c r="D46" s="22"/>
      <c r="E46" s="22"/>
      <c r="F46" s="22"/>
      <c r="G46" s="22"/>
      <c r="H46" s="22" t="s">
        <v>6</v>
      </c>
      <c r="I46" s="22" t="e">
        <f t="shared" si="3"/>
        <v>#DIV/0!</v>
      </c>
      <c r="J46" s="22" t="e">
        <f t="shared" si="1"/>
        <v>#DIV/0!</v>
      </c>
    </row>
    <row r="47" spans="1:10" ht="15.75" x14ac:dyDescent="0.25">
      <c r="A47" s="9" t="s">
        <v>70</v>
      </c>
      <c r="B47" s="32" t="s">
        <v>71</v>
      </c>
      <c r="C47" s="22">
        <v>6321939.5099999998</v>
      </c>
      <c r="D47" s="22">
        <v>15251225.800000001</v>
      </c>
      <c r="E47" s="22"/>
      <c r="F47" s="22"/>
      <c r="G47" s="22">
        <v>5789614.2199999997</v>
      </c>
      <c r="H47" s="22" t="s">
        <v>6</v>
      </c>
      <c r="I47" s="22">
        <f t="shared" si="3"/>
        <v>37.961632041406133</v>
      </c>
      <c r="J47" s="22">
        <f t="shared" si="1"/>
        <v>91.579715542074197</v>
      </c>
    </row>
    <row r="48" spans="1:10" ht="31.5" x14ac:dyDescent="0.25">
      <c r="A48" s="9" t="s">
        <v>72</v>
      </c>
      <c r="B48" s="32" t="s">
        <v>73</v>
      </c>
      <c r="C48" s="22">
        <v>0</v>
      </c>
      <c r="D48" s="22">
        <v>14810658.960000001</v>
      </c>
      <c r="E48" s="22"/>
      <c r="F48" s="22"/>
      <c r="G48" s="22">
        <v>14733658.960000001</v>
      </c>
      <c r="H48" s="22" t="s">
        <v>6</v>
      </c>
      <c r="I48" s="22">
        <f t="shared" si="3"/>
        <v>99.480104158714624</v>
      </c>
      <c r="J48" s="22">
        <v>0</v>
      </c>
    </row>
    <row r="49" spans="1:10" ht="15.75" x14ac:dyDescent="0.25">
      <c r="A49" s="8" t="s">
        <v>74</v>
      </c>
      <c r="B49" s="31" t="s">
        <v>75</v>
      </c>
      <c r="C49" s="23">
        <f>SUM(C50:C50:C51)</f>
        <v>8504046.0099999998</v>
      </c>
      <c r="D49" s="23">
        <f>SUM(D50:D50:D51)</f>
        <v>28484054.809999999</v>
      </c>
      <c r="E49" s="23">
        <f>SUM(E51:E51)</f>
        <v>0</v>
      </c>
      <c r="F49" s="23">
        <f>SUM(F51:F51)</f>
        <v>0</v>
      </c>
      <c r="G49" s="23">
        <f>SUM(G50:G50:G51)</f>
        <v>10850830.560000001</v>
      </c>
      <c r="H49" s="23" t="s">
        <v>6</v>
      </c>
      <c r="I49" s="23">
        <f t="shared" si="3"/>
        <v>38.094402754029808</v>
      </c>
      <c r="J49" s="23">
        <f t="shared" si="1"/>
        <v>127.59609422668213</v>
      </c>
    </row>
    <row r="50" spans="1:10" ht="18" customHeight="1" x14ac:dyDescent="0.25">
      <c r="A50" s="9" t="s">
        <v>92</v>
      </c>
      <c r="B50" s="31" t="s">
        <v>91</v>
      </c>
      <c r="C50" s="22">
        <v>8504046.0099999998</v>
      </c>
      <c r="D50" s="22">
        <v>25060077.809999999</v>
      </c>
      <c r="E50" s="22"/>
      <c r="F50" s="22"/>
      <c r="G50" s="22">
        <v>10019856.560000001</v>
      </c>
      <c r="H50" s="23"/>
      <c r="I50" s="22">
        <f t="shared" ref="I50:I51" si="6">G50/D50*100</f>
        <v>39.983341775585657</v>
      </c>
      <c r="J50" s="22">
        <f t="shared" si="1"/>
        <v>117.82458077269975</v>
      </c>
    </row>
    <row r="51" spans="1:10" ht="23.25" customHeight="1" x14ac:dyDescent="0.25">
      <c r="A51" s="9" t="s">
        <v>76</v>
      </c>
      <c r="B51" s="32" t="s">
        <v>77</v>
      </c>
      <c r="C51" s="22">
        <v>0</v>
      </c>
      <c r="D51" s="22">
        <v>3423977</v>
      </c>
      <c r="E51" s="22"/>
      <c r="F51" s="22"/>
      <c r="G51" s="22">
        <v>830974</v>
      </c>
      <c r="H51" s="22" t="s">
        <v>6</v>
      </c>
      <c r="I51" s="22">
        <f t="shared" si="6"/>
        <v>24.269263490963873</v>
      </c>
      <c r="J51" s="22">
        <v>0</v>
      </c>
    </row>
    <row r="52" spans="1:10" ht="33.75" customHeight="1" x14ac:dyDescent="0.25">
      <c r="A52" s="8" t="s">
        <v>105</v>
      </c>
      <c r="B52" s="31" t="s">
        <v>93</v>
      </c>
      <c r="C52" s="23">
        <f>SUM(C53:C53)</f>
        <v>142277.20000000001</v>
      </c>
      <c r="D52" s="23">
        <f>SUM(D53:D53)</f>
        <v>3500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>
        <f t="shared" si="1"/>
        <v>0</v>
      </c>
    </row>
    <row r="53" spans="1:10" ht="28.5" customHeight="1" x14ac:dyDescent="0.25">
      <c r="A53" s="9" t="s">
        <v>106</v>
      </c>
      <c r="B53" s="32" t="s">
        <v>94</v>
      </c>
      <c r="C53" s="22">
        <v>142277.20000000001</v>
      </c>
      <c r="D53" s="22">
        <v>3500</v>
      </c>
      <c r="E53" s="22"/>
      <c r="F53" s="22"/>
      <c r="G53" s="22">
        <v>0</v>
      </c>
      <c r="H53" s="22"/>
      <c r="I53" s="22">
        <f t="shared" si="7"/>
        <v>0</v>
      </c>
      <c r="J53" s="22">
        <f t="shared" si="1"/>
        <v>0</v>
      </c>
    </row>
    <row r="54" spans="1:10" ht="0.75" customHeight="1" x14ac:dyDescent="0.25">
      <c r="A54" s="8" t="s">
        <v>78</v>
      </c>
      <c r="B54" s="20" t="s">
        <v>79</v>
      </c>
      <c r="C54" s="23"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429043705.09999996</v>
      </c>
      <c r="D58" s="23">
        <f>D7+D16+D18+D22+D28+D35+D41+D44+D49+D52+D54+D33</f>
        <v>993663420.45999992</v>
      </c>
      <c r="E58" s="23">
        <f>E7+E16+E18+E22+E28+E35+E41+E44+E49+E54</f>
        <v>0</v>
      </c>
      <c r="F58" s="23">
        <f>F7+F16+F18+F22+F28+F35+F41+F44+F49+F54</f>
        <v>0</v>
      </c>
      <c r="G58" s="23">
        <f>G7+G16+G18+G22+G28+G35+G41+G44+G49+G52+G54+G33</f>
        <v>494322379.30000001</v>
      </c>
      <c r="H58" s="24"/>
      <c r="I58" s="23">
        <f t="shared" si="3"/>
        <v>49.747466709719646</v>
      </c>
      <c r="J58" s="22">
        <f t="shared" si="1"/>
        <v>115.21492412638594</v>
      </c>
    </row>
    <row r="59" spans="1:10" ht="12.75" customHeight="1" x14ac:dyDescent="0.25">
      <c r="A59" s="11"/>
      <c r="B59" s="6"/>
      <c r="C59" s="6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110</v>
      </c>
      <c r="D61" s="29"/>
      <c r="G61" s="14" t="s">
        <v>111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17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2023-08-17T13:54:27Z</dcterms:modified>
</cp:coreProperties>
</file>