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43" i="2" l="1"/>
  <c r="D43" i="2"/>
  <c r="J8" i="2" l="1"/>
  <c r="J9" i="2"/>
  <c r="J10" i="2"/>
  <c r="J11" i="2"/>
  <c r="J12" i="2"/>
  <c r="J13" i="2"/>
  <c r="J15" i="2"/>
  <c r="J17" i="2"/>
  <c r="J19" i="2"/>
  <c r="J20" i="2"/>
  <c r="J23" i="2"/>
  <c r="J24" i="2"/>
  <c r="J25" i="2"/>
  <c r="J26" i="2"/>
  <c r="J28" i="2"/>
  <c r="J29" i="2"/>
  <c r="J30" i="2"/>
  <c r="J35" i="2"/>
  <c r="J36" i="2"/>
  <c r="J37" i="2"/>
  <c r="J38" i="2"/>
  <c r="J39" i="2"/>
  <c r="J41" i="2"/>
  <c r="J42" i="2"/>
  <c r="J44" i="2"/>
  <c r="J45" i="2"/>
  <c r="J46" i="2"/>
  <c r="J49" i="2"/>
  <c r="J50" i="2"/>
  <c r="J52" i="2"/>
  <c r="J54" i="2"/>
  <c r="J55" i="2"/>
  <c r="I55" i="2" l="1"/>
  <c r="I33" i="2" l="1"/>
  <c r="G32" i="2"/>
  <c r="I32" i="2" s="1"/>
  <c r="D32" i="2"/>
  <c r="G27" i="2"/>
  <c r="D27" i="2"/>
  <c r="I31" i="2"/>
  <c r="I30" i="2"/>
  <c r="C53" i="2" l="1"/>
  <c r="C51" i="2"/>
  <c r="C48" i="2"/>
  <c r="C43" i="2"/>
  <c r="C40" i="2"/>
  <c r="C34" i="2"/>
  <c r="C27" i="2"/>
  <c r="J27" i="2" s="1"/>
  <c r="C21" i="2"/>
  <c r="C18" i="2"/>
  <c r="C16" i="2"/>
  <c r="C7" i="2"/>
  <c r="C57" i="2" l="1"/>
  <c r="G53" i="2"/>
  <c r="J53" i="2" s="1"/>
  <c r="D53" i="2"/>
  <c r="D7" i="2"/>
  <c r="G7" i="2" l="1"/>
  <c r="I11" i="2"/>
  <c r="F53" i="2"/>
  <c r="E53" i="2"/>
  <c r="I52" i="2" l="1"/>
  <c r="I49" i="2"/>
  <c r="D48" i="2" l="1"/>
  <c r="D21" i="2"/>
  <c r="G48" i="2"/>
  <c r="J48" i="2" s="1"/>
  <c r="J43" i="2"/>
  <c r="G21" i="2"/>
  <c r="J21" i="2" s="1"/>
  <c r="G51" i="2" l="1"/>
  <c r="J51" i="2" s="1"/>
  <c r="D51" i="2"/>
  <c r="I51" i="2" l="1"/>
  <c r="I8" i="2"/>
  <c r="I37" i="2" l="1"/>
  <c r="I56" i="2" l="1"/>
  <c r="I54" i="2"/>
  <c r="F48" i="2"/>
  <c r="E48" i="2"/>
  <c r="I47" i="2"/>
  <c r="I46" i="2"/>
  <c r="I45" i="2"/>
  <c r="I44" i="2"/>
  <c r="F43" i="2"/>
  <c r="E43" i="2"/>
  <c r="I42" i="2"/>
  <c r="I41" i="2"/>
  <c r="G40" i="2"/>
  <c r="J40" i="2" s="1"/>
  <c r="F40" i="2"/>
  <c r="E40" i="2"/>
  <c r="D40" i="2"/>
  <c r="I39" i="2"/>
  <c r="I38" i="2"/>
  <c r="I36" i="2"/>
  <c r="I35" i="2"/>
  <c r="G34" i="2"/>
  <c r="J34" i="2" s="1"/>
  <c r="F34" i="2"/>
  <c r="E34" i="2"/>
  <c r="D34" i="2"/>
  <c r="I29" i="2"/>
  <c r="I28" i="2"/>
  <c r="F27" i="2"/>
  <c r="E27" i="2"/>
  <c r="I26" i="2"/>
  <c r="I25" i="2"/>
  <c r="I24" i="2"/>
  <c r="I23" i="2"/>
  <c r="I22" i="2"/>
  <c r="F21" i="2"/>
  <c r="E21" i="2"/>
  <c r="I20" i="2"/>
  <c r="I19" i="2"/>
  <c r="G18" i="2"/>
  <c r="J18" i="2" s="1"/>
  <c r="F18" i="2"/>
  <c r="E18" i="2"/>
  <c r="D18" i="2"/>
  <c r="I17" i="2"/>
  <c r="H16" i="2"/>
  <c r="G16" i="2"/>
  <c r="J16" i="2" s="1"/>
  <c r="F16" i="2"/>
  <c r="E16" i="2"/>
  <c r="D16" i="2"/>
  <c r="I15" i="2"/>
  <c r="I14" i="2"/>
  <c r="I12" i="2"/>
  <c r="I10" i="2"/>
  <c r="I9" i="2"/>
  <c r="F7" i="2"/>
  <c r="E7" i="2"/>
  <c r="D57" i="2" l="1"/>
  <c r="G57" i="2"/>
  <c r="J57" i="2" s="1"/>
  <c r="I53" i="2"/>
  <c r="I48" i="2"/>
  <c r="I43" i="2"/>
  <c r="I21" i="2"/>
  <c r="I18" i="2"/>
  <c r="I34" i="2"/>
  <c r="E57" i="2"/>
  <c r="F57" i="2"/>
  <c r="I7" i="2"/>
  <c r="I16" i="2"/>
  <c r="I27" i="2"/>
  <c r="I40" i="2"/>
  <c r="J7" i="2"/>
  <c r="I57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<sst xmlns="http://schemas.openxmlformats.org/spreadsheetml/2006/main" count="156" uniqueCount="116">
  <si>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</si>
  <si>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</si>
  <si>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</si>
  <si>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</si>
  <si>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</si>
  <si>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</si>
  <si>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</si>
  <si>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</si>
  <si>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</si>
  <si>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</si>
  <si>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</si>
  <si>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</si>
  <si>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</si>
  <si>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</si>
  <si>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</si>
  <si>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</si>
  <si>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</si>
  <si>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</si>
  <si>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</si>
  <si>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</si>
  <si>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</si>
  <si>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</si>
  <si>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</si>
  <si>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</si>
  <si>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</si>
  <si>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</si>
  <si>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</si>
  <si>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</si>
  <si>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</si>
  <si>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</si>
  <si>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</si>
  <si>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</si>
  <si>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</si>
  <si>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</si>
  <si>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</si>
  <si>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</si>
  <si>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</si>
  <si>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</si>
  <si>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</si>
  <si>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</si>
  <si>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</si>
  <si>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</si>
  <si>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</si>
  <si>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</si>
  <si>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</si>
  <si>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</si>
  <si>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</si>
  <si>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</si>
  <si>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</si>
  <si>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</si>
  <si>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</si>
  <si>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</si>
  <si>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</si>
  <si>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</si>
  <si>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</si>
  <si>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</si>
  <si>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</si>
  <si>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</si>
  <si>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</si>
  <si>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</si>
  <si>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</si>
  <si>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</si>
  <si>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</si>
  <si>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</si>
  <si>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</si>
  <si>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</si>
  <si>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</si>
  <si>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</si>
  <si>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</si>
  <si>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</si>
  <si>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</si>
  <si>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</si>
  <si>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</si>
  <si>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</si>
  <si>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</si>
  <si>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</si>
  <si>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</si>
  <si>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</si>
  <si>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</si>
  <si>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</si>
  <si>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</si>
  <si>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</si>
  <si>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</si>
  <si>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</si>
  <si>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</si>
  <si>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</si>
  <si>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</si>
  <si>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</si>
  <si>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</si>
  <si>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</si>
  <si>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</si>
  <si>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</si>
  <si>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</si>
  <si>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</si>
  <si>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</si>
  <si>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</si>
  <si>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</si>
  <si>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</si>
  <si>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Дополнительное образование детей</t>
  </si>
  <si>
    <t>Уточненные плановые  назначения на 2023 год</t>
  </si>
  <si>
    <t>Темп роста 2023 к соответствующему периоду 2022, %</t>
  </si>
  <si>
    <t>Врио зам. главы администрацииТрубчевского муниципального района</t>
  </si>
  <si>
    <t>С.И.Сидорова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</si>
  <si>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</si>
  <si>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</si>
  <si>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 xml:space="preserve">Молодежная политика </t>
  </si>
  <si>
    <t>ОБСЛУЖИВАНИЕ ГОСУДАРСТВЕННЕГО (МУНИЦИПАЛЬНОГО)  ДОЛГА</t>
  </si>
  <si>
    <t xml:space="preserve">МЕЖБЮДЖЕТНЫЕ ТРАНСФЕРТЫ ОБЩЕГО ХАРАКТЕРА БЮДЖЕТАМ БЮДЖЕТНОЙ СИСТЕМЫ РОССИЙСКОЙ ФЕДЕРАЦИИ </t>
  </si>
  <si>
    <t>Другие вопросы в области жилищно-коммунального хозяйства</t>
  </si>
  <si>
    <t>0505</t>
  </si>
  <si>
    <t>Другие вопросы в области охраны окружающей среды</t>
  </si>
  <si>
    <t>0605</t>
  </si>
  <si>
    <t>Обслуживание государственнего (муниципального) внутреннего долга</t>
  </si>
  <si>
    <t>Сведения об исполнении бюджета Трубчевского муниципального района Брянской области  за 9 месяцев 2023 года по расходам в разрезе разделов и подразделов классификации расходов с соответствующим периодом 2022 года</t>
  </si>
  <si>
    <t>Кассовое исполнение                                                               за 9 месяцев 2022 года</t>
  </si>
  <si>
    <t>Кассовое исполнение                                                               за 9 месяцев                                                                        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</si>
</sst>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3" fontId="10" fillId="0" borderId="4" xfId="0" applyNumberFormat="1" applyFont="1" applyBorder="1" applyAlignment="1" applyProtection="1">
      <alignment horizontal="center" vertical="center" wrapText="1" shrinkToFit="1" readingOrder="1"/>
    </xf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zoomScaleNormal="100" zoomScaleSheetLayoutView="100" workbookViewId="0">
      <selection activeCell="L56" sqref="L56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2.71093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4" customFormat="1" ht="49.5" customHeight="1" x14ac:dyDescent="0.25">
      <c r="A2" s="30" t="s">
        <v>113</v>
      </c>
      <c r="B2" s="30"/>
      <c r="C2" s="30"/>
      <c r="D2" s="30"/>
      <c r="E2" s="30"/>
      <c r="F2" s="30"/>
      <c r="G2" s="30"/>
      <c r="H2" s="30"/>
      <c r="I2" s="30"/>
      <c r="J2" s="30"/>
    </row>
    <row r="3" spans="1:12" ht="12.75" customHeight="1" x14ac:dyDescent="0.25">
      <c r="A3" s="11"/>
      <c r="B3" s="11"/>
      <c r="C3" s="11"/>
      <c r="D3" s="11"/>
      <c r="E3" s="12"/>
      <c r="F3" s="12"/>
      <c r="G3" s="13"/>
      <c r="H3" s="13"/>
      <c r="I3" s="31" t="s">
        <v>0</v>
      </c>
      <c r="J3" s="31"/>
      <c r="L3" t="s">
        <v>97</v>
      </c>
    </row>
    <row r="4" spans="1:12" s="4" customFormat="1" ht="22.5" customHeight="1" x14ac:dyDescent="0.25">
      <c r="A4" s="32" t="s">
        <v>1</v>
      </c>
      <c r="B4" s="32" t="s">
        <v>2</v>
      </c>
      <c r="C4" s="33" t="s">
        <v>114</v>
      </c>
      <c r="D4" s="32" t="s">
        <v>99</v>
      </c>
      <c r="E4" s="33" t="s">
        <v>3</v>
      </c>
      <c r="F4" s="33"/>
      <c r="G4" s="33" t="s">
        <v>115</v>
      </c>
      <c r="H4" s="33"/>
      <c r="I4" s="33" t="s">
        <v>4</v>
      </c>
      <c r="J4" s="34" t="s">
        <v>100</v>
      </c>
    </row>
    <row r="5" spans="1:12" s="4" customFormat="1" ht="15.75" customHeight="1" x14ac:dyDescent="0.25">
      <c r="A5" s="32"/>
      <c r="B5" s="32"/>
      <c r="C5" s="33"/>
      <c r="D5" s="32"/>
      <c r="E5" s="33"/>
      <c r="F5" s="33"/>
      <c r="G5" s="33"/>
      <c r="H5" s="33"/>
      <c r="I5" s="33"/>
      <c r="J5" s="34"/>
    </row>
    <row r="6" spans="1:12" s="4" customFormat="1" ht="57" customHeight="1" x14ac:dyDescent="0.25">
      <c r="A6" s="32"/>
      <c r="B6" s="32"/>
      <c r="C6" s="33"/>
      <c r="D6" s="32"/>
      <c r="E6" s="33"/>
      <c r="F6" s="33"/>
      <c r="G6" s="33"/>
      <c r="H6" s="33"/>
      <c r="I6" s="33"/>
      <c r="J6" s="34"/>
    </row>
    <row r="7" spans="1:12" ht="20.25" customHeight="1" x14ac:dyDescent="0.25">
      <c r="A7" s="5" t="s">
        <v>5</v>
      </c>
      <c r="B7" s="26" t="s">
        <v>6</v>
      </c>
      <c r="C7" s="20">
        <f>C8+C9+C10+C11+C12+C14+C15</f>
        <v>22559406.310000002</v>
      </c>
      <c r="D7" s="20">
        <f>D8+D9+D10+D11+D12+D14+D15+D13</f>
        <v>55002167.039999999</v>
      </c>
      <c r="E7" s="20">
        <f>SUM(E8:E15)</f>
        <v>31602329.289999999</v>
      </c>
      <c r="F7" s="20">
        <f>SUM(F8:F15)</f>
        <v>44613203.039999999</v>
      </c>
      <c r="G7" s="20">
        <f>G8+G9+G10+G11+G12+G14+G15</f>
        <v>38620328</v>
      </c>
      <c r="H7" s="20" t="s">
        <v>7</v>
      </c>
      <c r="I7" s="20">
        <f t="shared" ref="I7:I15" si="0">G7/D7*100</f>
        <v>70.216011619894175</v>
      </c>
      <c r="J7" s="20">
        <f>G7/C7*100</f>
        <v>171.19390230974565</v>
      </c>
    </row>
    <row r="8" spans="1:12" ht="46.5" customHeight="1" x14ac:dyDescent="0.25">
      <c r="A8" s="6" t="s">
        <v>8</v>
      </c>
      <c r="B8" s="27" t="s">
        <v>9</v>
      </c>
      <c r="C8" s="21">
        <v>622545.73</v>
      </c>
      <c r="D8" s="21">
        <v>1109139.99</v>
      </c>
      <c r="E8" s="21"/>
      <c r="F8" s="21"/>
      <c r="G8" s="21">
        <v>723859.96</v>
      </c>
      <c r="H8" s="21" t="s">
        <v>7</v>
      </c>
      <c r="I8" s="21">
        <f t="shared" si="0"/>
        <v>65.263173857792296</v>
      </c>
      <c r="J8" s="21">
        <f t="shared" ref="J8:J57" si="1">G8/C8*100</f>
        <v>116.27418278172111</v>
      </c>
    </row>
    <row r="9" spans="1:12" ht="66.75" customHeight="1" x14ac:dyDescent="0.25">
      <c r="A9" s="6" t="s">
        <v>10</v>
      </c>
      <c r="B9" s="27" t="s">
        <v>11</v>
      </c>
      <c r="C9" s="21">
        <v>594926.37</v>
      </c>
      <c r="D9" s="21">
        <v>1455240</v>
      </c>
      <c r="E9" s="21">
        <v>1011387.78</v>
      </c>
      <c r="F9" s="21">
        <v>1455240</v>
      </c>
      <c r="G9" s="21">
        <v>1011387.78</v>
      </c>
      <c r="H9" s="21" t="s">
        <v>7</v>
      </c>
      <c r="I9" s="21">
        <f t="shared" si="0"/>
        <v>69.499723756906079</v>
      </c>
      <c r="J9" s="21">
        <f t="shared" si="1"/>
        <v>170.00217690804328</v>
      </c>
    </row>
    <row r="10" spans="1:12" ht="60.75" customHeight="1" x14ac:dyDescent="0.25">
      <c r="A10" s="6" t="s">
        <v>12</v>
      </c>
      <c r="B10" s="27" t="s">
        <v>13</v>
      </c>
      <c r="C10" s="21">
        <v>14388984.75</v>
      </c>
      <c r="D10" s="21">
        <v>36346841.350000001</v>
      </c>
      <c r="E10" s="21">
        <v>25220136.859999999</v>
      </c>
      <c r="F10" s="21">
        <v>36346841.350000001</v>
      </c>
      <c r="G10" s="21">
        <v>25220136.859999999</v>
      </c>
      <c r="H10" s="21" t="s">
        <v>7</v>
      </c>
      <c r="I10" s="21">
        <f t="shared" si="0"/>
        <v>69.387423840063605</v>
      </c>
      <c r="J10" s="21">
        <f t="shared" si="1"/>
        <v>175.27391472146775</v>
      </c>
    </row>
    <row r="11" spans="1:12" ht="21" customHeight="1" x14ac:dyDescent="0.25">
      <c r="A11" s="6" t="s">
        <v>14</v>
      </c>
      <c r="B11" s="27" t="s">
        <v>15</v>
      </c>
      <c r="C11" s="21">
        <v>131880</v>
      </c>
      <c r="D11" s="21">
        <v>3464</v>
      </c>
      <c r="E11" s="21">
        <v>3464</v>
      </c>
      <c r="F11" s="21">
        <v>3464</v>
      </c>
      <c r="G11" s="21">
        <v>3464</v>
      </c>
      <c r="H11" s="21" t="s">
        <v>7</v>
      </c>
      <c r="I11" s="21">
        <f t="shared" si="0"/>
        <v>100</v>
      </c>
      <c r="J11" s="21">
        <f t="shared" si="1"/>
        <v>2.626630269942372</v>
      </c>
    </row>
    <row r="12" spans="1:12" ht="50.25" customHeight="1" x14ac:dyDescent="0.25">
      <c r="A12" s="6" t="s">
        <v>16</v>
      </c>
      <c r="B12" s="27" t="s">
        <v>17</v>
      </c>
      <c r="C12" s="21">
        <v>3562994.27</v>
      </c>
      <c r="D12" s="21">
        <v>9179824.0099999998</v>
      </c>
      <c r="E12" s="21"/>
      <c r="F12" s="21"/>
      <c r="G12" s="21">
        <v>6294138.75</v>
      </c>
      <c r="H12" s="21" t="s">
        <v>7</v>
      </c>
      <c r="I12" s="21">
        <f t="shared" si="0"/>
        <v>68.56491740085113</v>
      </c>
      <c r="J12" s="21">
        <f t="shared" si="1"/>
        <v>176.65306966659816</v>
      </c>
    </row>
    <row r="13" spans="1:12" ht="35.25" hidden="1" customHeight="1" x14ac:dyDescent="0.25">
      <c r="A13" s="6" t="s">
        <v>90</v>
      </c>
      <c r="B13" s="27" t="s">
        <v>89</v>
      </c>
      <c r="C13" s="21"/>
      <c r="D13" s="21"/>
      <c r="E13" s="21"/>
      <c r="F13" s="21"/>
      <c r="G13" s="21"/>
      <c r="H13" s="21"/>
      <c r="I13" s="21"/>
      <c r="J13" s="21" t="e">
        <f t="shared" si="1"/>
        <v>#DIV/0!</v>
      </c>
    </row>
    <row r="14" spans="1:12" ht="15.75" x14ac:dyDescent="0.25">
      <c r="A14" s="6" t="s">
        <v>18</v>
      </c>
      <c r="B14" s="27" t="s">
        <v>19</v>
      </c>
      <c r="C14" s="22">
        <v>0</v>
      </c>
      <c r="D14" s="21">
        <v>100000</v>
      </c>
      <c r="E14" s="21"/>
      <c r="F14" s="21"/>
      <c r="G14" s="22">
        <v>0</v>
      </c>
      <c r="H14" s="21" t="s">
        <v>7</v>
      </c>
      <c r="I14" s="21">
        <f t="shared" si="0"/>
        <v>0</v>
      </c>
      <c r="J14" s="21">
        <v>0</v>
      </c>
    </row>
    <row r="15" spans="1:12" ht="15.75" x14ac:dyDescent="0.25">
      <c r="A15" s="6" t="s">
        <v>20</v>
      </c>
      <c r="B15" s="27" t="s">
        <v>21</v>
      </c>
      <c r="C15" s="21">
        <v>3258075.19</v>
      </c>
      <c r="D15" s="21">
        <v>6807657.6899999995</v>
      </c>
      <c r="E15" s="21">
        <v>5367340.6500000004</v>
      </c>
      <c r="F15" s="21">
        <v>6807657.6899999995</v>
      </c>
      <c r="G15" s="21">
        <v>5367340.6500000004</v>
      </c>
      <c r="H15" s="21" t="s">
        <v>7</v>
      </c>
      <c r="I15" s="21">
        <f t="shared" si="0"/>
        <v>78.84269295567357</v>
      </c>
      <c r="J15" s="21">
        <f t="shared" si="1"/>
        <v>164.73961885452988</v>
      </c>
    </row>
    <row r="16" spans="1:12" ht="15.75" x14ac:dyDescent="0.25">
      <c r="A16" s="5" t="s">
        <v>22</v>
      </c>
      <c r="B16" s="26" t="s">
        <v>23</v>
      </c>
      <c r="C16" s="20">
        <f t="shared" ref="C16:H16" si="2">C17</f>
        <v>618129</v>
      </c>
      <c r="D16" s="20">
        <f t="shared" si="2"/>
        <v>1666760</v>
      </c>
      <c r="E16" s="20">
        <f t="shared" si="2"/>
        <v>373584</v>
      </c>
      <c r="F16" s="20">
        <f t="shared" si="2"/>
        <v>1666760</v>
      </c>
      <c r="G16" s="20">
        <f t="shared" si="2"/>
        <v>1293176</v>
      </c>
      <c r="H16" s="20" t="str">
        <f t="shared" si="2"/>
        <v>-</v>
      </c>
      <c r="I16" s="20">
        <f>G16/D16*100</f>
        <v>77.586215171950371</v>
      </c>
      <c r="J16" s="20">
        <f t="shared" si="1"/>
        <v>209.20811028118726</v>
      </c>
    </row>
    <row r="17" spans="1:10" ht="15.75" x14ac:dyDescent="0.25">
      <c r="A17" s="6" t="s">
        <v>24</v>
      </c>
      <c r="B17" s="27" t="s">
        <v>25</v>
      </c>
      <c r="C17" s="21">
        <v>618129</v>
      </c>
      <c r="D17" s="21">
        <v>1666760</v>
      </c>
      <c r="E17" s="21">
        <v>373584</v>
      </c>
      <c r="F17" s="21">
        <v>1666760</v>
      </c>
      <c r="G17" s="21">
        <v>1293176</v>
      </c>
      <c r="H17" s="21" t="s">
        <v>7</v>
      </c>
      <c r="I17" s="21">
        <f t="shared" ref="I17:I57" si="3">G17/D17*100</f>
        <v>77.586215171950371</v>
      </c>
      <c r="J17" s="20">
        <f t="shared" si="1"/>
        <v>209.20811028118726</v>
      </c>
    </row>
    <row r="18" spans="1:10" ht="47.25" x14ac:dyDescent="0.25">
      <c r="A18" s="5" t="s">
        <v>26</v>
      </c>
      <c r="B18" s="26" t="s">
        <v>27</v>
      </c>
      <c r="C18" s="20">
        <f t="shared" ref="C18" si="4">C19+C20</f>
        <v>5414309.8700000001</v>
      </c>
      <c r="D18" s="20">
        <f t="shared" ref="D18:G18" si="5">D19+D20</f>
        <v>13679220.399999999</v>
      </c>
      <c r="E18" s="20">
        <f t="shared" si="5"/>
        <v>10049694.640000001</v>
      </c>
      <c r="F18" s="20">
        <f t="shared" si="5"/>
        <v>13679220.399999999</v>
      </c>
      <c r="G18" s="20">
        <f t="shared" si="5"/>
        <v>10049694.640000001</v>
      </c>
      <c r="H18" s="20" t="s">
        <v>7</v>
      </c>
      <c r="I18" s="20">
        <f t="shared" si="3"/>
        <v>73.466866869109012</v>
      </c>
      <c r="J18" s="20">
        <f t="shared" si="1"/>
        <v>185.61358476514386</v>
      </c>
    </row>
    <row r="19" spans="1:10" ht="20.25" customHeight="1" x14ac:dyDescent="0.25">
      <c r="A19" s="6" t="s">
        <v>103</v>
      </c>
      <c r="B19" s="27" t="s">
        <v>28</v>
      </c>
      <c r="C19" s="21">
        <v>1697349.73</v>
      </c>
      <c r="D19" s="21">
        <v>4379220.3999999994</v>
      </c>
      <c r="E19" s="21">
        <v>3287171.0300000003</v>
      </c>
      <c r="F19" s="21">
        <v>4379220.3999999994</v>
      </c>
      <c r="G19" s="21">
        <v>3287171.0300000003</v>
      </c>
      <c r="H19" s="21" t="s">
        <v>7</v>
      </c>
      <c r="I19" s="21">
        <f t="shared" si="3"/>
        <v>75.062927410550074</v>
      </c>
      <c r="J19" s="21">
        <f t="shared" si="1"/>
        <v>193.66492196042594</v>
      </c>
    </row>
    <row r="20" spans="1:10" ht="69" customHeight="1" x14ac:dyDescent="0.25">
      <c r="A20" s="6" t="s">
        <v>104</v>
      </c>
      <c r="B20" s="27" t="s">
        <v>29</v>
      </c>
      <c r="C20" s="21">
        <v>3716960.14</v>
      </c>
      <c r="D20" s="21">
        <v>9300000</v>
      </c>
      <c r="E20" s="21">
        <v>6762523.6100000003</v>
      </c>
      <c r="F20" s="21">
        <v>9300000</v>
      </c>
      <c r="G20" s="21">
        <v>6762523.6100000003</v>
      </c>
      <c r="H20" s="21" t="s">
        <v>7</v>
      </c>
      <c r="I20" s="21">
        <f t="shared" si="3"/>
        <v>72.715307634408617</v>
      </c>
      <c r="J20" s="21">
        <f t="shared" si="1"/>
        <v>181.93694189036961</v>
      </c>
    </row>
    <row r="21" spans="1:10" ht="15.75" x14ac:dyDescent="0.25">
      <c r="A21" s="5" t="s">
        <v>30</v>
      </c>
      <c r="B21" s="26" t="s">
        <v>31</v>
      </c>
      <c r="C21" s="20">
        <f>C22+C23+C24+C25+C26</f>
        <v>8711062.6400000006</v>
      </c>
      <c r="D21" s="20">
        <f>D22+D23+D24+D25+D26</f>
        <v>69102958.850000009</v>
      </c>
      <c r="E21" s="20">
        <f>SUM(E22:E26)</f>
        <v>49065419.980000004</v>
      </c>
      <c r="F21" s="20">
        <f>SUM(F22:F26)</f>
        <v>68847472.650000006</v>
      </c>
      <c r="G21" s="20">
        <f>G22+G23+G24+G25+G26</f>
        <v>49065419.980000004</v>
      </c>
      <c r="H21" s="20" t="s">
        <v>7</v>
      </c>
      <c r="I21" s="20">
        <f t="shared" si="3"/>
        <v>71.003356146449576</v>
      </c>
      <c r="J21" s="20">
        <f t="shared" si="1"/>
        <v>563.25412877526958</v>
      </c>
    </row>
    <row r="22" spans="1:10" ht="15.75" x14ac:dyDescent="0.25">
      <c r="A22" s="6" t="s">
        <v>32</v>
      </c>
      <c r="B22" s="27" t="s">
        <v>33</v>
      </c>
      <c r="C22" s="21">
        <v>0</v>
      </c>
      <c r="D22" s="21">
        <v>255486.2</v>
      </c>
      <c r="E22" s="21"/>
      <c r="F22" s="21"/>
      <c r="G22" s="21">
        <v>0</v>
      </c>
      <c r="H22" s="21" t="s">
        <v>7</v>
      </c>
      <c r="I22" s="21">
        <f>G22/D22*100</f>
        <v>0</v>
      </c>
      <c r="J22" s="21">
        <v>0</v>
      </c>
    </row>
    <row r="23" spans="1:10" ht="15.75" x14ac:dyDescent="0.25">
      <c r="A23" s="6" t="s">
        <v>34</v>
      </c>
      <c r="B23" s="27" t="s">
        <v>35</v>
      </c>
      <c r="C23" s="21">
        <v>937267.68</v>
      </c>
      <c r="D23" s="21">
        <v>125280</v>
      </c>
      <c r="E23" s="21">
        <v>125280</v>
      </c>
      <c r="F23" s="21">
        <v>125280</v>
      </c>
      <c r="G23" s="21">
        <v>125280</v>
      </c>
      <c r="H23" s="21" t="s">
        <v>7</v>
      </c>
      <c r="I23" s="21">
        <f>G23/D23*100</f>
        <v>100</v>
      </c>
      <c r="J23" s="21">
        <f>G23/C23*100</f>
        <v>13.366512328687147</v>
      </c>
    </row>
    <row r="24" spans="1:10" ht="18.75" customHeight="1" x14ac:dyDescent="0.25">
      <c r="A24" s="6" t="s">
        <v>36</v>
      </c>
      <c r="B24" s="27" t="s">
        <v>37</v>
      </c>
      <c r="C24" s="21">
        <v>2250000</v>
      </c>
      <c r="D24" s="21">
        <v>10953000</v>
      </c>
      <c r="E24" s="21">
        <v>7201000</v>
      </c>
      <c r="F24" s="21">
        <v>10953000</v>
      </c>
      <c r="G24" s="21">
        <v>7201000</v>
      </c>
      <c r="H24" s="21" t="s">
        <v>7</v>
      </c>
      <c r="I24" s="21">
        <f>G24/D24*100</f>
        <v>65.744544873550623</v>
      </c>
      <c r="J24" s="21">
        <f>G24/C24*100</f>
        <v>320.04444444444442</v>
      </c>
    </row>
    <row r="25" spans="1:10" ht="21.75" customHeight="1" x14ac:dyDescent="0.25">
      <c r="A25" s="6" t="s">
        <v>38</v>
      </c>
      <c r="B25" s="27" t="s">
        <v>39</v>
      </c>
      <c r="C25" s="21">
        <v>5523794.96</v>
      </c>
      <c r="D25" s="21">
        <v>57769192.650000006</v>
      </c>
      <c r="E25" s="21">
        <v>41739139.980000004</v>
      </c>
      <c r="F25" s="21">
        <v>57769192.650000006</v>
      </c>
      <c r="G25" s="21">
        <v>41739139.980000004</v>
      </c>
      <c r="H25" s="21" t="s">
        <v>7</v>
      </c>
      <c r="I25" s="21">
        <f>G25/D25*100</f>
        <v>72.251554964391559</v>
      </c>
      <c r="J25" s="21">
        <f>G25/C25*100</f>
        <v>755.62435394958982</v>
      </c>
    </row>
    <row r="26" spans="1:10" ht="31.5" hidden="1" x14ac:dyDescent="0.25">
      <c r="A26" s="6" t="s">
        <v>40</v>
      </c>
      <c r="B26" s="27" t="s">
        <v>41</v>
      </c>
      <c r="C26" s="21"/>
      <c r="D26" s="21"/>
      <c r="E26" s="21"/>
      <c r="F26" s="21"/>
      <c r="G26" s="21"/>
      <c r="H26" s="21" t="s">
        <v>7</v>
      </c>
      <c r="I26" s="21" t="e">
        <f t="shared" si="3"/>
        <v>#DIV/0!</v>
      </c>
      <c r="J26" s="20" t="e">
        <f t="shared" si="1"/>
        <v>#DIV/0!</v>
      </c>
    </row>
    <row r="27" spans="1:10" ht="31.5" x14ac:dyDescent="0.25">
      <c r="A27" s="5" t="s">
        <v>42</v>
      </c>
      <c r="B27" s="26" t="s">
        <v>43</v>
      </c>
      <c r="C27" s="20">
        <f>C28+C29+C30</f>
        <v>94127286.879999995</v>
      </c>
      <c r="D27" s="20">
        <f>D28+D29+D30+D31</f>
        <v>241990188.21000001</v>
      </c>
      <c r="E27" s="20">
        <f>E28+E29+E30</f>
        <v>107650846.42</v>
      </c>
      <c r="F27" s="20">
        <f>F28+F29+F30</f>
        <v>209193605.39000002</v>
      </c>
      <c r="G27" s="20">
        <f>G28+G29+G30+G31</f>
        <v>137937590.38999999</v>
      </c>
      <c r="H27" s="20" t="s">
        <v>7</v>
      </c>
      <c r="I27" s="20">
        <f t="shared" si="3"/>
        <v>57.001315388166574</v>
      </c>
      <c r="J27" s="20">
        <f t="shared" si="1"/>
        <v>146.54368033135006</v>
      </c>
    </row>
    <row r="28" spans="1:10" ht="15.75" x14ac:dyDescent="0.25">
      <c r="A28" s="6" t="s">
        <v>44</v>
      </c>
      <c r="B28" s="27" t="s">
        <v>45</v>
      </c>
      <c r="C28" s="21">
        <v>25794.91</v>
      </c>
      <c r="D28" s="21">
        <v>93150</v>
      </c>
      <c r="E28" s="21">
        <v>20725.18</v>
      </c>
      <c r="F28" s="21">
        <v>93150</v>
      </c>
      <c r="G28" s="21">
        <v>20725.18</v>
      </c>
      <c r="H28" s="21" t="s">
        <v>7</v>
      </c>
      <c r="I28" s="21">
        <f t="shared" si="3"/>
        <v>22.249253891572732</v>
      </c>
      <c r="J28" s="21">
        <f t="shared" si="1"/>
        <v>80.346006246968884</v>
      </c>
    </row>
    <row r="29" spans="1:10" ht="15.75" x14ac:dyDescent="0.25">
      <c r="A29" s="6" t="s">
        <v>46</v>
      </c>
      <c r="B29" s="27" t="s">
        <v>47</v>
      </c>
      <c r="C29" s="21">
        <v>85429407.659999996</v>
      </c>
      <c r="D29" s="21">
        <v>186727429.34</v>
      </c>
      <c r="E29" s="21">
        <v>95173696.920000002</v>
      </c>
      <c r="F29" s="21">
        <v>186727429.34</v>
      </c>
      <c r="G29" s="21">
        <v>95173696.920000002</v>
      </c>
      <c r="H29" s="21" t="s">
        <v>7</v>
      </c>
      <c r="I29" s="21">
        <f t="shared" si="3"/>
        <v>50.969317821381409</v>
      </c>
      <c r="J29" s="21">
        <f t="shared" si="1"/>
        <v>111.40624701365279</v>
      </c>
    </row>
    <row r="30" spans="1:10" ht="20.25" customHeight="1" x14ac:dyDescent="0.25">
      <c r="A30" s="6" t="s">
        <v>48</v>
      </c>
      <c r="B30" s="27" t="s">
        <v>49</v>
      </c>
      <c r="C30" s="21">
        <v>8672084.3100000005</v>
      </c>
      <c r="D30" s="21">
        <v>22373026.050000001</v>
      </c>
      <c r="E30" s="21">
        <v>12456424.319999998</v>
      </c>
      <c r="F30" s="21">
        <v>22373026.050000001</v>
      </c>
      <c r="G30" s="21">
        <v>12456424.319999998</v>
      </c>
      <c r="H30" s="21" t="s">
        <v>7</v>
      </c>
      <c r="I30" s="21">
        <f t="shared" si="3"/>
        <v>55.676081957630394</v>
      </c>
      <c r="J30" s="21">
        <f t="shared" si="1"/>
        <v>143.63818287186368</v>
      </c>
    </row>
    <row r="31" spans="1:10" ht="31.5" customHeight="1" x14ac:dyDescent="0.25">
      <c r="A31" s="6" t="s">
        <v>108</v>
      </c>
      <c r="B31" s="27" t="s">
        <v>109</v>
      </c>
      <c r="C31" s="21">
        <v>0</v>
      </c>
      <c r="D31" s="21">
        <v>32796582.82</v>
      </c>
      <c r="E31" s="21">
        <v>30286743.969999999</v>
      </c>
      <c r="F31" s="21">
        <v>32796582.82</v>
      </c>
      <c r="G31" s="21">
        <v>30286743.969999999</v>
      </c>
      <c r="H31" s="21"/>
      <c r="I31" s="21">
        <f t="shared" si="3"/>
        <v>92.347255005879902</v>
      </c>
      <c r="J31" s="21">
        <v>0</v>
      </c>
    </row>
    <row r="32" spans="1:10" ht="21" customHeight="1" x14ac:dyDescent="0.25">
      <c r="A32" s="5" t="s">
        <v>95</v>
      </c>
      <c r="B32" s="26" t="s">
        <v>96</v>
      </c>
      <c r="C32" s="20">
        <v>0</v>
      </c>
      <c r="D32" s="20">
        <f>D33</f>
        <v>1561808.82</v>
      </c>
      <c r="E32" s="20"/>
      <c r="F32" s="20"/>
      <c r="G32" s="20">
        <f>G33</f>
        <v>610013.19999999995</v>
      </c>
      <c r="H32" s="20"/>
      <c r="I32" s="21">
        <f t="shared" si="3"/>
        <v>39.058122363529741</v>
      </c>
      <c r="J32" s="20">
        <v>0</v>
      </c>
    </row>
    <row r="33" spans="1:10" ht="30" customHeight="1" x14ac:dyDescent="0.25">
      <c r="A33" s="6" t="s">
        <v>110</v>
      </c>
      <c r="B33" s="27" t="s">
        <v>111</v>
      </c>
      <c r="C33" s="21">
        <v>0</v>
      </c>
      <c r="D33" s="25">
        <v>1561808.82</v>
      </c>
      <c r="E33" s="20"/>
      <c r="F33" s="20"/>
      <c r="G33" s="21">
        <v>610013.19999999995</v>
      </c>
      <c r="H33" s="20"/>
      <c r="I33" s="21">
        <f t="shared" si="3"/>
        <v>39.058122363529741</v>
      </c>
      <c r="J33" s="21">
        <v>0</v>
      </c>
    </row>
    <row r="34" spans="1:10" ht="18" customHeight="1" x14ac:dyDescent="0.25">
      <c r="A34" s="5" t="s">
        <v>50</v>
      </c>
      <c r="B34" s="26" t="s">
        <v>51</v>
      </c>
      <c r="C34" s="20">
        <f>SUM(C35:C39)</f>
        <v>226378578.15000004</v>
      </c>
      <c r="D34" s="20">
        <f>SUM(D35:D39)</f>
        <v>442058067.14999998</v>
      </c>
      <c r="E34" s="20">
        <f>SUM(E35:E39)</f>
        <v>312807974.13000005</v>
      </c>
      <c r="F34" s="20">
        <f>SUM(F35:F39)</f>
        <v>442058067.14999998</v>
      </c>
      <c r="G34" s="20">
        <f>SUM(G35:G39)</f>
        <v>312807974.13000005</v>
      </c>
      <c r="H34" s="20" t="s">
        <v>7</v>
      </c>
      <c r="I34" s="20">
        <f t="shared" si="3"/>
        <v>70.761738643683074</v>
      </c>
      <c r="J34" s="20">
        <f t="shared" si="1"/>
        <v>138.17914075011609</v>
      </c>
    </row>
    <row r="35" spans="1:10" ht="15.75" x14ac:dyDescent="0.25">
      <c r="A35" s="6" t="s">
        <v>52</v>
      </c>
      <c r="B35" s="27" t="s">
        <v>53</v>
      </c>
      <c r="C35" s="21">
        <v>51311410.950000003</v>
      </c>
      <c r="D35" s="21">
        <v>87269352.650000006</v>
      </c>
      <c r="E35" s="21">
        <v>66202225.490000002</v>
      </c>
      <c r="F35" s="21">
        <v>87269352.650000006</v>
      </c>
      <c r="G35" s="21">
        <v>66202225.490000002</v>
      </c>
      <c r="H35" s="21" t="s">
        <v>7</v>
      </c>
      <c r="I35" s="21">
        <f t="shared" si="3"/>
        <v>75.859650014259614</v>
      </c>
      <c r="J35" s="21">
        <f t="shared" si="1"/>
        <v>129.02047373928235</v>
      </c>
    </row>
    <row r="36" spans="1:10" ht="15.75" x14ac:dyDescent="0.25">
      <c r="A36" s="6" t="s">
        <v>54</v>
      </c>
      <c r="B36" s="27" t="s">
        <v>55</v>
      </c>
      <c r="C36" s="21">
        <v>129947681.34</v>
      </c>
      <c r="D36" s="21">
        <v>265221009.29999998</v>
      </c>
      <c r="E36" s="21">
        <v>178297125.46000001</v>
      </c>
      <c r="F36" s="21">
        <v>265221009.29999998</v>
      </c>
      <c r="G36" s="21">
        <v>178297125.46000001</v>
      </c>
      <c r="H36" s="21" t="s">
        <v>7</v>
      </c>
      <c r="I36" s="21">
        <f t="shared" si="3"/>
        <v>67.225867939565234</v>
      </c>
      <c r="J36" s="21">
        <f t="shared" si="1"/>
        <v>137.20685403650774</v>
      </c>
    </row>
    <row r="37" spans="1:10" ht="15.75" x14ac:dyDescent="0.25">
      <c r="A37" s="6" t="s">
        <v>98</v>
      </c>
      <c r="B37" s="27" t="s">
        <v>88</v>
      </c>
      <c r="C37" s="21">
        <v>23439700.989999998</v>
      </c>
      <c r="D37" s="21">
        <v>46375490.200000003</v>
      </c>
      <c r="E37" s="21">
        <v>36307171.890000001</v>
      </c>
      <c r="F37" s="21">
        <v>46375490.200000003</v>
      </c>
      <c r="G37" s="21">
        <v>36307171.890000001</v>
      </c>
      <c r="H37" s="21"/>
      <c r="I37" s="21">
        <f t="shared" si="3"/>
        <v>78.289570058280475</v>
      </c>
      <c r="J37" s="21">
        <f t="shared" si="1"/>
        <v>154.89605394492708</v>
      </c>
    </row>
    <row r="38" spans="1:10" ht="15.75" x14ac:dyDescent="0.25">
      <c r="A38" s="6" t="s">
        <v>105</v>
      </c>
      <c r="B38" s="27" t="s">
        <v>56</v>
      </c>
      <c r="C38" s="21">
        <v>31987</v>
      </c>
      <c r="D38" s="21">
        <v>70000</v>
      </c>
      <c r="E38" s="21">
        <v>57945.5</v>
      </c>
      <c r="F38" s="21">
        <v>70000</v>
      </c>
      <c r="G38" s="21">
        <v>57945.5</v>
      </c>
      <c r="H38" s="21" t="s">
        <v>7</v>
      </c>
      <c r="I38" s="21">
        <f t="shared" si="3"/>
        <v>82.779285714285706</v>
      </c>
      <c r="J38" s="21">
        <f t="shared" si="1"/>
        <v>181.15328102041454</v>
      </c>
    </row>
    <row r="39" spans="1:10" ht="15.75" x14ac:dyDescent="0.25">
      <c r="A39" s="6" t="s">
        <v>57</v>
      </c>
      <c r="B39" s="27" t="s">
        <v>58</v>
      </c>
      <c r="C39" s="21">
        <v>21647797.870000001</v>
      </c>
      <c r="D39" s="21">
        <v>43122215</v>
      </c>
      <c r="E39" s="21">
        <v>31943505.790000003</v>
      </c>
      <c r="F39" s="21">
        <v>43122215</v>
      </c>
      <c r="G39" s="21">
        <v>31943505.790000003</v>
      </c>
      <c r="H39" s="21" t="s">
        <v>7</v>
      </c>
      <c r="I39" s="21">
        <f t="shared" si="3"/>
        <v>74.076681334667072</v>
      </c>
      <c r="J39" s="21">
        <f t="shared" si="1"/>
        <v>147.56007045995204</v>
      </c>
    </row>
    <row r="40" spans="1:10" ht="18.75" customHeight="1" x14ac:dyDescent="0.25">
      <c r="A40" s="5" t="s">
        <v>59</v>
      </c>
      <c r="B40" s="26" t="s">
        <v>60</v>
      </c>
      <c r="C40" s="20">
        <f>C41+C42</f>
        <v>26027258.400000002</v>
      </c>
      <c r="D40" s="20">
        <f>D41+D42</f>
        <v>59301330</v>
      </c>
      <c r="E40" s="20">
        <f>E41+E42</f>
        <v>40884102.840000004</v>
      </c>
      <c r="F40" s="20">
        <f>F41+F42</f>
        <v>59301330</v>
      </c>
      <c r="G40" s="20">
        <f>G41+G42</f>
        <v>40884102.840000004</v>
      </c>
      <c r="H40" s="20" t="s">
        <v>7</v>
      </c>
      <c r="I40" s="20">
        <f t="shared" si="3"/>
        <v>68.942977906229089</v>
      </c>
      <c r="J40" s="20">
        <f t="shared" si="1"/>
        <v>157.08186475760351</v>
      </c>
    </row>
    <row r="41" spans="1:10" ht="17.25" customHeight="1" x14ac:dyDescent="0.25">
      <c r="A41" s="6" t="s">
        <v>61</v>
      </c>
      <c r="B41" s="27" t="s">
        <v>62</v>
      </c>
      <c r="C41" s="21">
        <v>23354960.550000001</v>
      </c>
      <c r="D41" s="21">
        <v>54247685</v>
      </c>
      <c r="E41" s="21">
        <v>36379179.25</v>
      </c>
      <c r="F41" s="21">
        <v>54247685</v>
      </c>
      <c r="G41" s="21">
        <v>36379179.25</v>
      </c>
      <c r="H41" s="21" t="s">
        <v>7</v>
      </c>
      <c r="I41" s="21">
        <f t="shared" si="3"/>
        <v>67.061256623208891</v>
      </c>
      <c r="J41" s="21">
        <f t="shared" si="1"/>
        <v>155.76639135020932</v>
      </c>
    </row>
    <row r="42" spans="1:10" ht="32.25" customHeight="1" x14ac:dyDescent="0.25">
      <c r="A42" s="6" t="s">
        <v>63</v>
      </c>
      <c r="B42" s="27" t="s">
        <v>64</v>
      </c>
      <c r="C42" s="21">
        <v>2672297.85</v>
      </c>
      <c r="D42" s="21">
        <v>5053645</v>
      </c>
      <c r="E42" s="21">
        <v>4504923.59</v>
      </c>
      <c r="F42" s="21">
        <v>5053645</v>
      </c>
      <c r="G42" s="21">
        <v>4504923.59</v>
      </c>
      <c r="H42" s="21" t="s">
        <v>7</v>
      </c>
      <c r="I42" s="21">
        <f t="shared" si="3"/>
        <v>89.142066567794132</v>
      </c>
      <c r="J42" s="21">
        <f t="shared" si="1"/>
        <v>168.57864814732383</v>
      </c>
    </row>
    <row r="43" spans="1:10" ht="15.75" x14ac:dyDescent="0.25">
      <c r="A43" s="5" t="s">
        <v>65</v>
      </c>
      <c r="B43" s="26" t="s">
        <v>66</v>
      </c>
      <c r="C43" s="20">
        <f>C44+C45+C46+C47</f>
        <v>9283491.0199999996</v>
      </c>
      <c r="D43" s="20">
        <f>D44+D46+D47</f>
        <v>21268925.800000001</v>
      </c>
      <c r="E43" s="20">
        <f>SUM(E44:E47)</f>
        <v>13353977.859999999</v>
      </c>
      <c r="F43" s="20">
        <f>SUM(F44:F47)</f>
        <v>21353925.800000001</v>
      </c>
      <c r="G43" s="20">
        <f>G44+G46+G47</f>
        <v>13345977.859999999</v>
      </c>
      <c r="H43" s="20" t="s">
        <v>7</v>
      </c>
      <c r="I43" s="20">
        <f t="shared" si="3"/>
        <v>62.748716063507068</v>
      </c>
      <c r="J43" s="20">
        <f t="shared" si="1"/>
        <v>143.7603357535213</v>
      </c>
    </row>
    <row r="44" spans="1:10" ht="13.5" customHeight="1" x14ac:dyDescent="0.25">
      <c r="A44" s="6" t="s">
        <v>67</v>
      </c>
      <c r="B44" s="27" t="s">
        <v>68</v>
      </c>
      <c r="C44" s="21">
        <v>2961551.51</v>
      </c>
      <c r="D44" s="21">
        <v>5932700</v>
      </c>
      <c r="E44" s="21">
        <v>4437165.84</v>
      </c>
      <c r="F44" s="21">
        <v>5932700</v>
      </c>
      <c r="G44" s="21">
        <v>4437165.84</v>
      </c>
      <c r="H44" s="21" t="s">
        <v>7</v>
      </c>
      <c r="I44" s="21">
        <f t="shared" si="3"/>
        <v>74.791677313870579</v>
      </c>
      <c r="J44" s="21">
        <f t="shared" si="1"/>
        <v>149.82571888476119</v>
      </c>
    </row>
    <row r="45" spans="1:10" ht="19.5" hidden="1" customHeight="1" x14ac:dyDescent="0.25">
      <c r="A45" s="6" t="s">
        <v>69</v>
      </c>
      <c r="B45" s="27" t="s">
        <v>70</v>
      </c>
      <c r="C45" s="21"/>
      <c r="D45" s="21">
        <v>15251225.800000001</v>
      </c>
      <c r="E45" s="21">
        <v>8900812.0199999996</v>
      </c>
      <c r="F45" s="21">
        <v>15251225.800000001</v>
      </c>
      <c r="G45" s="21">
        <v>8900812.0199999996</v>
      </c>
      <c r="H45" s="21" t="s">
        <v>7</v>
      </c>
      <c r="I45" s="21">
        <f t="shared" si="3"/>
        <v>58.361289359442821</v>
      </c>
      <c r="J45" s="21" t="e">
        <f t="shared" si="1"/>
        <v>#DIV/0!</v>
      </c>
    </row>
    <row r="46" spans="1:10" ht="17.25" customHeight="1" x14ac:dyDescent="0.25">
      <c r="A46" s="6" t="s">
        <v>71</v>
      </c>
      <c r="B46" s="27" t="s">
        <v>72</v>
      </c>
      <c r="C46" s="21">
        <v>6321939.5099999998</v>
      </c>
      <c r="D46" s="21">
        <v>15251225.800000001</v>
      </c>
      <c r="E46" s="21">
        <v>8000</v>
      </c>
      <c r="F46" s="21">
        <v>85000</v>
      </c>
      <c r="G46" s="21">
        <v>8900812.0199999996</v>
      </c>
      <c r="H46" s="21" t="s">
        <v>7</v>
      </c>
      <c r="I46" s="21">
        <f t="shared" si="3"/>
        <v>58.361289359442821</v>
      </c>
      <c r="J46" s="21">
        <f t="shared" si="1"/>
        <v>140.79242621541627</v>
      </c>
    </row>
    <row r="47" spans="1:10" ht="31.5" x14ac:dyDescent="0.25">
      <c r="A47" s="6" t="s">
        <v>73</v>
      </c>
      <c r="B47" s="27" t="s">
        <v>74</v>
      </c>
      <c r="C47" s="21">
        <v>0</v>
      </c>
      <c r="D47" s="21">
        <v>85000</v>
      </c>
      <c r="E47" s="21">
        <v>8000</v>
      </c>
      <c r="F47" s="21">
        <v>85000</v>
      </c>
      <c r="G47" s="21">
        <v>8000</v>
      </c>
      <c r="H47" s="21" t="s">
        <v>7</v>
      </c>
      <c r="I47" s="21">
        <f t="shared" si="3"/>
        <v>9.4117647058823533</v>
      </c>
      <c r="J47" s="21">
        <v>0</v>
      </c>
    </row>
    <row r="48" spans="1:10" ht="15.75" x14ac:dyDescent="0.25">
      <c r="A48" s="5" t="s">
        <v>75</v>
      </c>
      <c r="B48" s="26" t="s">
        <v>76</v>
      </c>
      <c r="C48" s="20">
        <f>C49</f>
        <v>8410628.1999999993</v>
      </c>
      <c r="D48" s="20">
        <f>D49+D50</f>
        <v>25913377.809999999</v>
      </c>
      <c r="E48" s="20">
        <f>SUM(E50:E50)</f>
        <v>0</v>
      </c>
      <c r="F48" s="20">
        <f>SUM(F50:F50)</f>
        <v>0</v>
      </c>
      <c r="G48" s="20">
        <f>G49</f>
        <v>15803068.280000001</v>
      </c>
      <c r="H48" s="20" t="s">
        <v>7</v>
      </c>
      <c r="I48" s="20">
        <f t="shared" si="3"/>
        <v>60.984208218125779</v>
      </c>
      <c r="J48" s="20">
        <f t="shared" si="1"/>
        <v>187.89403007970321</v>
      </c>
    </row>
    <row r="49" spans="1:10" ht="20.25" customHeight="1" x14ac:dyDescent="0.25">
      <c r="A49" s="6" t="s">
        <v>92</v>
      </c>
      <c r="B49" s="27" t="s">
        <v>91</v>
      </c>
      <c r="C49" s="21">
        <v>8410628.1999999993</v>
      </c>
      <c r="D49" s="21">
        <v>25913377.809999999</v>
      </c>
      <c r="E49" s="21">
        <v>15803068.280000001</v>
      </c>
      <c r="F49" s="21">
        <v>25913377.809999999</v>
      </c>
      <c r="G49" s="21">
        <v>15803068.280000001</v>
      </c>
      <c r="H49" s="20"/>
      <c r="I49" s="21">
        <f t="shared" ref="I49:I52" si="6">G49/D49*100</f>
        <v>60.984208218125779</v>
      </c>
      <c r="J49" s="21">
        <f t="shared" si="1"/>
        <v>187.89403007970321</v>
      </c>
    </row>
    <row r="50" spans="1:10" ht="21.75" hidden="1" customHeight="1" x14ac:dyDescent="0.25">
      <c r="A50" s="6" t="s">
        <v>77</v>
      </c>
      <c r="B50" s="27" t="s">
        <v>78</v>
      </c>
      <c r="C50" s="21"/>
      <c r="D50" s="21"/>
      <c r="E50" s="21"/>
      <c r="F50" s="21"/>
      <c r="G50" s="21"/>
      <c r="H50" s="21" t="s">
        <v>7</v>
      </c>
      <c r="I50" s="21"/>
      <c r="J50" s="20" t="e">
        <f t="shared" si="1"/>
        <v>#DIV/0!</v>
      </c>
    </row>
    <row r="51" spans="1:10" ht="33.75" customHeight="1" x14ac:dyDescent="0.25">
      <c r="A51" s="5" t="s">
        <v>106</v>
      </c>
      <c r="B51" s="26" t="s">
        <v>93</v>
      </c>
      <c r="C51" s="20">
        <f>SUM(C52:C52)</f>
        <v>142277.20000000001</v>
      </c>
      <c r="D51" s="20">
        <f>SUM(D52:D52)</f>
        <v>3500</v>
      </c>
      <c r="E51" s="21"/>
      <c r="F51" s="21"/>
      <c r="G51" s="20">
        <f>SUM(G52:G52)</f>
        <v>0</v>
      </c>
      <c r="H51" s="21"/>
      <c r="I51" s="21">
        <f t="shared" si="6"/>
        <v>0</v>
      </c>
      <c r="J51" s="20">
        <f t="shared" si="1"/>
        <v>0</v>
      </c>
    </row>
    <row r="52" spans="1:10" ht="29.25" customHeight="1" x14ac:dyDescent="0.25">
      <c r="A52" s="6" t="s">
        <v>112</v>
      </c>
      <c r="B52" s="27" t="s">
        <v>94</v>
      </c>
      <c r="C52" s="21">
        <v>142277.20000000001</v>
      </c>
      <c r="D52" s="21">
        <v>3500</v>
      </c>
      <c r="E52" s="21">
        <v>0</v>
      </c>
      <c r="F52" s="21">
        <v>3500</v>
      </c>
      <c r="G52" s="21">
        <v>0</v>
      </c>
      <c r="H52" s="21"/>
      <c r="I52" s="21">
        <f t="shared" si="6"/>
        <v>0</v>
      </c>
      <c r="J52" s="21">
        <f t="shared" si="1"/>
        <v>0</v>
      </c>
    </row>
    <row r="53" spans="1:10" ht="62.25" customHeight="1" x14ac:dyDescent="0.25">
      <c r="A53" s="5" t="s">
        <v>107</v>
      </c>
      <c r="B53" s="26" t="s">
        <v>79</v>
      </c>
      <c r="C53" s="20">
        <f>C54+C56+C55</f>
        <v>2118416</v>
      </c>
      <c r="D53" s="20">
        <f>D54+D56+D55</f>
        <v>15979948.82</v>
      </c>
      <c r="E53" s="20">
        <f t="shared" ref="E53:F53" si="7">E54+E56</f>
        <v>0</v>
      </c>
      <c r="F53" s="20">
        <f t="shared" si="7"/>
        <v>0</v>
      </c>
      <c r="G53" s="20">
        <f>G54+G56+G55</f>
        <v>14035694.960000001</v>
      </c>
      <c r="H53" s="20" t="s">
        <v>7</v>
      </c>
      <c r="I53" s="21">
        <f t="shared" si="3"/>
        <v>87.833165913731634</v>
      </c>
      <c r="J53" s="20">
        <f t="shared" si="1"/>
        <v>662.55612495373907</v>
      </c>
    </row>
    <row r="54" spans="1:10" ht="45.75" customHeight="1" x14ac:dyDescent="0.25">
      <c r="A54" s="6" t="s">
        <v>80</v>
      </c>
      <c r="B54" s="27" t="s">
        <v>81</v>
      </c>
      <c r="C54" s="21">
        <v>814500</v>
      </c>
      <c r="D54" s="21">
        <v>1766600</v>
      </c>
      <c r="E54" s="21"/>
      <c r="F54" s="21"/>
      <c r="G54" s="21">
        <v>1365102</v>
      </c>
      <c r="H54" s="21" t="s">
        <v>7</v>
      </c>
      <c r="I54" s="21">
        <f t="shared" si="3"/>
        <v>77.272840484546592</v>
      </c>
      <c r="J54" s="21">
        <f t="shared" si="1"/>
        <v>167.6</v>
      </c>
    </row>
    <row r="55" spans="1:10" ht="25.5" customHeight="1" x14ac:dyDescent="0.25">
      <c r="A55" s="6" t="s">
        <v>82</v>
      </c>
      <c r="B55" s="27" t="s">
        <v>83</v>
      </c>
      <c r="C55" s="21">
        <v>1303916</v>
      </c>
      <c r="D55" s="21">
        <v>14106348.82</v>
      </c>
      <c r="E55" s="21">
        <v>12563592.960000001</v>
      </c>
      <c r="F55" s="21">
        <v>14106348.82</v>
      </c>
      <c r="G55" s="21">
        <v>12563592.960000001</v>
      </c>
      <c r="H55" s="21" t="s">
        <v>7</v>
      </c>
      <c r="I55" s="21">
        <f t="shared" si="3"/>
        <v>89.063393513900081</v>
      </c>
      <c r="J55" s="21">
        <f t="shared" si="1"/>
        <v>963.52778553219696</v>
      </c>
    </row>
    <row r="56" spans="1:10" ht="32.25" customHeight="1" x14ac:dyDescent="0.25">
      <c r="A56" s="6" t="s">
        <v>84</v>
      </c>
      <c r="B56" s="7" t="s">
        <v>85</v>
      </c>
      <c r="C56" s="21"/>
      <c r="D56" s="21">
        <v>107000</v>
      </c>
      <c r="E56" s="21"/>
      <c r="F56" s="21"/>
      <c r="G56" s="21">
        <v>107000</v>
      </c>
      <c r="H56" s="21" t="s">
        <v>7</v>
      </c>
      <c r="I56" s="21">
        <f t="shared" si="3"/>
        <v>100</v>
      </c>
      <c r="J56" s="21">
        <v>0</v>
      </c>
    </row>
    <row r="57" spans="1:10" ht="26.25" customHeight="1" x14ac:dyDescent="0.25">
      <c r="A57" s="28" t="s">
        <v>86</v>
      </c>
      <c r="B57" s="29"/>
      <c r="C57" s="20">
        <f>C7+C16+C18+C21+C27+C34+C40+C43+C48+C51+C53+C32</f>
        <v>403790843.66999996</v>
      </c>
      <c r="D57" s="20">
        <f>D7+D16+D18+D21+D27+D34+D40+D43+D48+D51+D53+D32</f>
        <v>947528252.89999998</v>
      </c>
      <c r="E57" s="20">
        <f>E7+E16+E18+E21+E27+E34+E40+E43+E48+E53</f>
        <v>565787929.16000009</v>
      </c>
      <c r="F57" s="20">
        <f>F7+F16+F18+F21+F27+F34+F40+F43+F48+F53</f>
        <v>860713584.42999995</v>
      </c>
      <c r="G57" s="20">
        <f>G7+G16+G18+G21+G27+G34+G40+G43+G48+G51+G53+G32</f>
        <v>634453040.28000021</v>
      </c>
      <c r="H57" s="23"/>
      <c r="I57" s="20">
        <f t="shared" si="3"/>
        <v>66.958746437185027</v>
      </c>
      <c r="J57" s="20">
        <f t="shared" si="1"/>
        <v>157.12417708968906</v>
      </c>
    </row>
    <row r="58" spans="1:10" ht="15.75" x14ac:dyDescent="0.25">
      <c r="A58" s="14"/>
      <c r="B58" s="13"/>
      <c r="C58" s="13"/>
      <c r="D58" s="13"/>
      <c r="E58" s="15"/>
      <c r="F58" s="15"/>
      <c r="G58" s="15"/>
      <c r="H58" s="15" t="s">
        <v>87</v>
      </c>
      <c r="I58" s="16"/>
      <c r="J58" s="16"/>
    </row>
    <row r="59" spans="1:10" ht="4.5" customHeight="1" x14ac:dyDescent="0.25">
      <c r="A59" s="17"/>
      <c r="B59" s="17"/>
      <c r="C59" s="17"/>
      <c r="D59" s="17"/>
      <c r="E59" s="17"/>
      <c r="F59" s="17"/>
      <c r="G59" s="17"/>
      <c r="H59" s="17"/>
      <c r="I59" s="16"/>
      <c r="J59" s="16"/>
    </row>
    <row r="60" spans="1:10" s="9" customFormat="1" ht="47.25" x14ac:dyDescent="0.25">
      <c r="A60" s="8" t="s">
        <v>101</v>
      </c>
      <c r="G60" s="9" t="s">
        <v>102</v>
      </c>
      <c r="I60" s="10"/>
      <c r="J60" s="10"/>
    </row>
    <row r="61" spans="1:10" ht="15.75" x14ac:dyDescent="0.25">
      <c r="A61" s="18"/>
      <c r="B61" s="17"/>
      <c r="C61" s="17"/>
      <c r="D61" s="17"/>
      <c r="E61" s="17"/>
      <c r="F61" s="17"/>
      <c r="G61" s="17"/>
      <c r="H61" s="17"/>
      <c r="I61" s="16"/>
      <c r="J61" s="16"/>
    </row>
    <row r="62" spans="1:10" ht="15.75" x14ac:dyDescent="0.25">
      <c r="A62" s="18"/>
      <c r="B62" s="17"/>
      <c r="C62" s="17"/>
      <c r="D62" s="17"/>
      <c r="E62" s="17"/>
      <c r="F62" s="17"/>
      <c r="G62" s="17"/>
      <c r="H62" s="17"/>
      <c r="I62" s="16"/>
      <c r="J62" s="16"/>
    </row>
    <row r="63" spans="1:10" ht="15.75" x14ac:dyDescent="0.25">
      <c r="A63" s="18"/>
      <c r="B63" s="17"/>
      <c r="C63" s="19"/>
      <c r="D63" s="19"/>
      <c r="E63" s="19"/>
      <c r="F63" s="19"/>
      <c r="G63" s="19"/>
      <c r="H63" s="17"/>
      <c r="I63" s="16"/>
      <c r="J63" s="16"/>
    </row>
    <row r="64" spans="1:10" ht="15.75" x14ac:dyDescent="0.25">
      <c r="A64" s="17"/>
      <c r="B64" s="17"/>
      <c r="C64" s="17"/>
      <c r="D64" s="17"/>
      <c r="E64" s="17"/>
      <c r="F64" s="17"/>
      <c r="G64" s="17"/>
      <c r="H64" s="17"/>
      <c r="I64" s="16"/>
      <c r="J64" s="16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33">
    <cfRule type="expression" dxfId="1" priority="1" stopIfTrue="1">
      <formula>OR(RIGHT($B33,2)="00",$B33="Общий итог")=TRUE</formula>
    </cfRule>
    <cfRule type="expression" dxfId="0" priority="2" stopIfTrue="1">
      <formula>AND($D33="")=TRUE</formula>
    </cfRule>
  </conditionalFormatting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2023-10-18T12:23:30Z</dcterms:modified>
</cp:coreProperties>
</file>