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расходы" sheetId="1" r:id="rId1"/>
  </sheets>
  <definedNames>
    <definedName name="_xlnm._FilterDatabase" localSheetId="0" hidden="1">расходы!$A$2:$P$57</definedName>
    <definedName name="_xlnm.Print_Titles" localSheetId="0">расходы!$2:$2</definedName>
  </definedNames>
  <calcPr calcId="145621"/>
</workbook>
</file>

<file path=xl/calcChain.xml><?xml version="1.0" encoding="utf-8"?>
<calcChain xmlns="http://schemas.openxmlformats.org/spreadsheetml/2006/main">
  <c r="P12" i="1" l="1"/>
  <c r="P14" i="1"/>
  <c r="K12" i="1"/>
  <c r="J3" i="1"/>
  <c r="I3" i="1"/>
  <c r="H3" i="1"/>
  <c r="G3" i="1"/>
  <c r="E3" i="1"/>
  <c r="F3" i="1"/>
  <c r="D3" i="1" l="1"/>
  <c r="D29" i="1"/>
  <c r="C57" i="1"/>
  <c r="C29" i="1"/>
  <c r="P26" i="1" l="1"/>
  <c r="P39" i="1"/>
  <c r="P27" i="1" l="1"/>
  <c r="P30" i="1" l="1"/>
  <c r="P6" i="1" l="1"/>
  <c r="K29" i="1"/>
  <c r="P29" i="1" s="1"/>
  <c r="G53" i="1" l="1"/>
  <c r="G46" i="1"/>
  <c r="G37" i="1"/>
  <c r="G31" i="1"/>
  <c r="G24" i="1"/>
  <c r="G18" i="1"/>
  <c r="G12" i="1"/>
  <c r="G57" i="1" l="1"/>
  <c r="K3" i="1" l="1"/>
  <c r="P4" i="1"/>
  <c r="C3" i="1"/>
  <c r="H40" i="1" l="1"/>
  <c r="P28" i="1" l="1"/>
  <c r="C24" i="1"/>
  <c r="P9" i="1"/>
  <c r="K24" i="1" l="1"/>
  <c r="I24" i="1"/>
  <c r="P5" i="1" l="1"/>
  <c r="P7" i="1"/>
  <c r="P8" i="1"/>
  <c r="P10" i="1"/>
  <c r="P11" i="1"/>
  <c r="P13" i="1"/>
  <c r="P16" i="1"/>
  <c r="P17" i="1"/>
  <c r="P19" i="1"/>
  <c r="P20" i="1"/>
  <c r="P21" i="1"/>
  <c r="P22" i="1"/>
  <c r="P23" i="1"/>
  <c r="P25" i="1"/>
  <c r="P32" i="1"/>
  <c r="P33" i="1"/>
  <c r="P34" i="1"/>
  <c r="P35" i="1"/>
  <c r="P36" i="1"/>
  <c r="P38" i="1"/>
  <c r="P41" i="1"/>
  <c r="P42" i="1"/>
  <c r="P43" i="1"/>
  <c r="P44" i="1"/>
  <c r="P45" i="1"/>
  <c r="P47" i="1"/>
  <c r="P48" i="1"/>
  <c r="P49" i="1"/>
  <c r="P50" i="1"/>
  <c r="P52" i="1"/>
  <c r="P51" i="1" s="1"/>
  <c r="P54" i="1"/>
  <c r="P55" i="1"/>
  <c r="P56" i="1"/>
  <c r="D40" i="1"/>
  <c r="E40" i="1"/>
  <c r="F40" i="1"/>
  <c r="I40" i="1"/>
  <c r="J40" i="1"/>
  <c r="K40" i="1"/>
  <c r="D37" i="1"/>
  <c r="E37" i="1"/>
  <c r="F37" i="1"/>
  <c r="H37" i="1"/>
  <c r="I37" i="1"/>
  <c r="J37" i="1"/>
  <c r="K37" i="1"/>
  <c r="D31" i="1"/>
  <c r="D57" i="1" s="1"/>
  <c r="E31" i="1"/>
  <c r="F31" i="1"/>
  <c r="H31" i="1"/>
  <c r="I31" i="1"/>
  <c r="J31" i="1"/>
  <c r="K31" i="1"/>
  <c r="D24" i="1"/>
  <c r="E24" i="1"/>
  <c r="F24" i="1"/>
  <c r="H24" i="1"/>
  <c r="J24" i="1"/>
  <c r="D18" i="1"/>
  <c r="E18" i="1"/>
  <c r="F18" i="1"/>
  <c r="H18" i="1"/>
  <c r="I18" i="1"/>
  <c r="J18" i="1"/>
  <c r="K18" i="1"/>
  <c r="D15" i="1"/>
  <c r="E15" i="1"/>
  <c r="F15" i="1"/>
  <c r="H15" i="1"/>
  <c r="I15" i="1"/>
  <c r="J15" i="1"/>
  <c r="K15" i="1"/>
  <c r="D53" i="1"/>
  <c r="D51" i="1"/>
  <c r="D46" i="1"/>
  <c r="P3" i="1" l="1"/>
  <c r="P15" i="1"/>
  <c r="P24" i="1"/>
  <c r="P46" i="1"/>
  <c r="P37" i="1"/>
  <c r="P31" i="1"/>
  <c r="P18" i="1"/>
  <c r="P53" i="1"/>
  <c r="P40" i="1"/>
  <c r="P57" i="1" l="1"/>
  <c r="K53" i="1"/>
  <c r="K46" i="1"/>
  <c r="K57" i="1" s="1"/>
  <c r="K51" i="1"/>
  <c r="C12" i="1" l="1"/>
  <c r="E12" i="1"/>
  <c r="F12" i="1"/>
  <c r="H12" i="1"/>
  <c r="I12" i="1"/>
  <c r="J12" i="1"/>
  <c r="C15" i="1"/>
  <c r="C18" i="1"/>
  <c r="C31" i="1"/>
  <c r="C37" i="1"/>
  <c r="C40" i="1"/>
  <c r="C46" i="1"/>
  <c r="E46" i="1"/>
  <c r="F46" i="1"/>
  <c r="H46" i="1"/>
  <c r="I46" i="1"/>
  <c r="J46" i="1"/>
  <c r="C51" i="1"/>
  <c r="E51" i="1"/>
  <c r="F51" i="1"/>
  <c r="H51" i="1"/>
  <c r="I51" i="1"/>
  <c r="J51" i="1"/>
  <c r="C53" i="1"/>
  <c r="E53" i="1"/>
  <c r="F53" i="1"/>
  <c r="H53" i="1"/>
  <c r="I53" i="1"/>
  <c r="J53" i="1"/>
  <c r="H57" i="1" l="1"/>
  <c r="J57" i="1"/>
  <c r="F57" i="1"/>
  <c r="I57" i="1"/>
  <c r="E57" i="1"/>
</calcChain>
</file>

<file path=xl/sharedStrings.xml><?xml version="1.0" encoding="utf-8"?>
<sst xmlns="http://schemas.openxmlformats.org/spreadsheetml/2006/main" count="124" uniqueCount="124">
  <si>
    <t>Общий итог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</si>
  <si>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</si>
  <si>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</si>
  <si>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</si>
  <si>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</si>
  <si>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</si>
  <si>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</si>
  <si>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</si>
  <si>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</si>
  <si>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</si>
  <si>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</si>
  <si>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</si>
  <si>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</si>
  <si>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</si>
  <si>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</si>
  <si>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</si>
  <si>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</si>
  <si>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</si>
  <si>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</si>
  <si>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</si>
  <si>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</si>
  <si>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</si>
  <si>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</si>
  <si>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</si>
  <si>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</si>
  <si>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</si>
  <si>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</si>
  <si>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</si>
  <si>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</si>
  <si>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</si>
  <si>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</si>
  <si>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</si>
  <si>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</si>
  <si>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</si>
  <si>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</si>
  <si>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</si>
  <si>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</si>
  <si>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</si>
  <si>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</si>
  <si>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</si>
  <si>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</si>
  <si>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</si>
  <si>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</si>
  <si>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</si>
  <si>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</si>
  <si>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</si>
  <si>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</si>
  <si>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</si>
  <si>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</si>
  <si>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</si>
  <si>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</si>
  <si>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</si>
  <si>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</si>
  <si>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</si>
  <si>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</si>
  <si>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</si>
  <si>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</si>
  <si>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</si>
  <si>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</si>
  <si>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</si>
  <si>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</si>
  <si>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</si>
  <si>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Водное хозяйство</t>
  </si>
  <si>
    <t>0406</t>
  </si>
  <si>
    <t>Сельское хозяйство и рыболовство</t>
  </si>
  <si>
    <t>0405</t>
  </si>
  <si>
    <t>Национальная экономика</t>
  </si>
  <si>
    <t>0400</t>
  </si>
  <si>
    <t>0310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</si>
  <si>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</si>
  <si>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</si>
  <si>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</si>
  <si>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</si>
  <si>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</si>
  <si>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</si>
  <si>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</si>
  <si>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</si>
  <si>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</si>
  <si>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</si>
  <si>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</si>
  <si>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</si>
  <si>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</si>
  <si>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</si>
  <si>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</si>
  <si>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</si>
  <si>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</si>
  <si>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</si>
  <si>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</si>
  <si>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</si>
  <si>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</si>
  <si>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</si>
  <si>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</si>
  <si>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Наименование раздела, подраздела</t>
  </si>
  <si>
    <t>Благоустройство</t>
  </si>
  <si>
    <t>0703</t>
  </si>
  <si>
    <t>0503</t>
  </si>
  <si>
    <t>Обеспечение проведение выборов и референдумов</t>
  </si>
  <si>
    <t>0505</t>
  </si>
  <si>
    <t>Другие вопросы в области жилищно-коммунального хозяйства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</si>
  <si>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</si>
  <si>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</si>
  <si>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за счет внутренних передвижек</t>
  </si>
  <si>
    <t>Другие вопросы в области охраны окружающей среды</t>
  </si>
  <si>
    <t>0600</t>
  </si>
  <si>
    <t>0605</t>
  </si>
  <si>
    <t>Охрана окружающей среды</t>
  </si>
  <si>
    <t>решение от 27.12.2022 г.№ 6-456</t>
  </si>
  <si>
    <r>
      <t xml:space="preserve">Сведения о внесенных в течение 2023 года изменениях, внесенных в решение "О бюджете Трубчевского  муниципального района Брянской области на 2023 год и на плановый период 2024 и 2025 годов" в части расходов
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</si>
  <si>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Сумма на 2023 год решение от 23.12.2022 г.№6-444 (первоначальный)</t>
  </si>
  <si>
    <t>решение от 27.04.2023 г.№ 6-502</t>
  </si>
  <si>
    <t>решение от 31.07.2023 г.№ 6-526</t>
  </si>
  <si>
    <t>решение от 29.09.2023 г.№ 6-549</t>
  </si>
  <si>
    <t>решение от 30.11.2023 г.№ 6-573</t>
  </si>
  <si>
    <t>решение от 02.02.2023 г.№ 6-457</t>
  </si>
  <si>
    <t>решение от 02.03.2023 г.       № 6-461</t>
  </si>
  <si>
    <t>решение от 28.03.2023 г.№ 6-481</t>
  </si>
  <si>
    <t>Дополнительное образование детей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</si>
  <si>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</si>
  <si>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</si>
  <si>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 xml:space="preserve">Молодежная политика </t>
  </si>
  <si>
    <t>0209</t>
  </si>
  <si>
    <t>Другие вопросы в области национальной обороны</t>
  </si>
  <si>
    <t>решение от 28.12.2023г.№ 6-603</t>
  </si>
  <si>
    <t>Сумма 
на 2023 год                                            (с учётом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</si>
</sst>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0"/>
      <name val="Times New Roman"/>
      <family val="1"/>
      <charset val="204"/>
    </font>
    <font>
      <sz val="10"/>
      <color rgb="FFFF0000"/>
      <name val="Segoe U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2" borderId="2" xfId="0" quotePrefix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 shrinkToFit="1"/>
      <protection hidden="1"/>
    </xf>
    <xf numFmtId="0" fontId="12" fillId="0" borderId="1" xfId="0" applyNumberFormat="1" applyFont="1" applyBorder="1" applyAlignment="1" applyProtection="1">
      <alignment vertical="center" wrapText="1" shrinkToFit="1" readingOrder="1"/>
    </xf>
    <xf numFmtId="0" fontId="13" fillId="0" borderId="1" xfId="0" applyNumberFormat="1" applyFont="1" applyBorder="1" applyAlignment="1" applyProtection="1">
      <alignment vertical="center" wrapText="1" shrinkToFit="1" readingOrder="1"/>
    </xf>
    <xf numFmtId="49" fontId="11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 applyProtection="1">
      <alignment horizontal="center" vertical="center" wrapText="1" shrinkToFit="1"/>
    </xf>
    <xf numFmtId="4" fontId="11" fillId="0" borderId="1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8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zoomScaleNormal="100" workbookViewId="0">
      <pane xSplit="1" ySplit="3" topLeftCell="C8" activePane="bottomRight" state="frozen"/>
      <selection pane="topRight" activeCell="B1" sqref="B1"/>
      <selection pane="bottomLeft" activeCell="A4" sqref="A4"/>
      <selection pane="bottomRight" activeCell="Q8" sqref="Q8"/>
    </sheetView>
  </sheetViews>
  <sheetFormatPr defaultColWidth="9.140625" defaultRowHeight="14.25" x14ac:dyDescent="0.25"/>
  <cols>
    <col min="1" max="1" width="6.28515625" style="1" customWidth="1"/>
    <col min="2" max="2" width="34.85546875" style="5" customWidth="1"/>
    <col min="3" max="3" width="17.5703125" style="1" customWidth="1"/>
    <col min="4" max="4" width="16.140625" style="8" customWidth="1"/>
    <col min="5" max="5" width="14.42578125" style="8" customWidth="1"/>
    <col min="6" max="7" width="13.42578125" style="8" customWidth="1"/>
    <col min="8" max="9" width="14.28515625" style="8" customWidth="1"/>
    <col min="10" max="10" width="15.5703125" style="8" customWidth="1"/>
    <col min="11" max="11" width="15.42578125" style="8" customWidth="1"/>
    <col min="12" max="12" width="15.7109375" style="6" hidden="1" customWidth="1"/>
    <col min="13" max="13" width="16" style="6" hidden="1" customWidth="1"/>
    <col min="14" max="14" width="14.85546875" style="8" hidden="1" customWidth="1"/>
    <col min="15" max="15" width="15.85546875" style="1" hidden="1" customWidth="1"/>
    <col min="16" max="16" width="17.28515625" style="2" customWidth="1"/>
    <col min="17" max="17" width="13.85546875" style="1" bestFit="1" customWidth="1"/>
    <col min="18" max="18" width="11.7109375" style="1" bestFit="1" customWidth="1"/>
    <col min="19" max="16384" width="9.140625" style="1"/>
  </cols>
  <sheetData>
    <row r="1" spans="1:16" ht="78" customHeight="1" x14ac:dyDescent="0.25">
      <c r="A1" s="27" t="s">
        <v>107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ht="137.25" customHeight="1" x14ac:dyDescent="0.25">
      <c r="A2" s="16"/>
      <c r="B2" s="14" t="s">
        <v>92</v>
      </c>
      <c r="C2" s="15" t="s">
        <v>108</v>
      </c>
      <c r="D2" s="7" t="s">
        <v>113</v>
      </c>
      <c r="E2" s="7" t="s">
        <v>114</v>
      </c>
      <c r="F2" s="7" t="s">
        <v>115</v>
      </c>
      <c r="G2" s="7" t="s">
        <v>109</v>
      </c>
      <c r="H2" s="7" t="s">
        <v>110</v>
      </c>
      <c r="I2" s="7" t="s">
        <v>111</v>
      </c>
      <c r="J2" s="7" t="s">
        <v>112</v>
      </c>
      <c r="K2" s="7" t="s">
        <v>122</v>
      </c>
      <c r="L2" s="7" t="s">
        <v>106</v>
      </c>
      <c r="M2" s="7"/>
      <c r="N2" s="7"/>
      <c r="O2" s="7" t="s">
        <v>101</v>
      </c>
      <c r="P2" s="15" t="s">
        <v>123</v>
      </c>
    </row>
    <row r="3" spans="1:16" s="4" customFormat="1" ht="24" customHeight="1" x14ac:dyDescent="0.25">
      <c r="A3" s="17" t="s">
        <v>91</v>
      </c>
      <c r="B3" s="14" t="s">
        <v>90</v>
      </c>
      <c r="C3" s="9">
        <f t="shared" ref="C3:K3" si="0">SUM(C4:C11)</f>
        <v>50926139.990000002</v>
      </c>
      <c r="D3" s="9">
        <f>D11</f>
        <v>-136000</v>
      </c>
      <c r="E3" s="9">
        <f>E11</f>
        <v>0</v>
      </c>
      <c r="F3" s="9">
        <f>F11</f>
        <v>106000</v>
      </c>
      <c r="G3" s="9">
        <f>G6</f>
        <v>1350000</v>
      </c>
      <c r="H3" s="9">
        <f>H6+H8</f>
        <v>2442723</v>
      </c>
      <c r="I3" s="9">
        <f>I6+I11</f>
        <v>568594.68999999994</v>
      </c>
      <c r="J3" s="9">
        <f>J11</f>
        <v>278000</v>
      </c>
      <c r="K3" s="9">
        <f t="shared" si="0"/>
        <v>3340639.09</v>
      </c>
      <c r="L3" s="9"/>
      <c r="M3" s="9"/>
      <c r="N3" s="9"/>
      <c r="O3" s="9"/>
      <c r="P3" s="9">
        <f>SUBTOTAL(9,P4:P11)</f>
        <v>58876096.770000003</v>
      </c>
    </row>
    <row r="4" spans="1:16" ht="51" x14ac:dyDescent="0.25">
      <c r="A4" s="11" t="s">
        <v>89</v>
      </c>
      <c r="B4" s="12" t="s">
        <v>88</v>
      </c>
      <c r="C4" s="10">
        <v>1109139.99</v>
      </c>
      <c r="D4" s="10"/>
      <c r="E4" s="10"/>
      <c r="F4" s="10"/>
      <c r="G4" s="10"/>
      <c r="H4" s="10"/>
      <c r="I4" s="10"/>
      <c r="J4" s="10"/>
      <c r="K4" s="10">
        <v>13144.42</v>
      </c>
      <c r="L4" s="24"/>
      <c r="M4" s="10"/>
      <c r="N4" s="10"/>
      <c r="O4" s="10"/>
      <c r="P4" s="10">
        <f t="shared" ref="P4:P11" si="1">SUM(C4:O4)</f>
        <v>1122284.4099999999</v>
      </c>
    </row>
    <row r="5" spans="1:16" ht="75" customHeight="1" x14ac:dyDescent="0.25">
      <c r="A5" s="11" t="s">
        <v>87</v>
      </c>
      <c r="B5" s="12" t="s">
        <v>86</v>
      </c>
      <c r="C5" s="20">
        <v>1455240</v>
      </c>
      <c r="D5" s="10"/>
      <c r="E5" s="10"/>
      <c r="F5" s="10"/>
      <c r="G5" s="10"/>
      <c r="H5" s="10"/>
      <c r="I5" s="10"/>
      <c r="J5" s="10"/>
      <c r="K5" s="24"/>
      <c r="L5" s="24"/>
      <c r="M5" s="10"/>
      <c r="N5" s="10"/>
      <c r="O5" s="10"/>
      <c r="P5" s="10">
        <f t="shared" si="1"/>
        <v>1455240</v>
      </c>
    </row>
    <row r="6" spans="1:16" ht="76.5" x14ac:dyDescent="0.25">
      <c r="A6" s="11" t="s">
        <v>85</v>
      </c>
      <c r="B6" s="12" t="s">
        <v>84</v>
      </c>
      <c r="C6" s="10">
        <v>33284214</v>
      </c>
      <c r="D6" s="10"/>
      <c r="E6" s="10"/>
      <c r="F6" s="10"/>
      <c r="G6" s="10">
        <v>1350000</v>
      </c>
      <c r="H6" s="10">
        <v>1902980.99</v>
      </c>
      <c r="I6" s="24">
        <v>102668</v>
      </c>
      <c r="J6" s="10"/>
      <c r="K6" s="24">
        <v>2668522.71</v>
      </c>
      <c r="L6" s="24"/>
      <c r="M6" s="10"/>
      <c r="N6" s="10"/>
      <c r="O6" s="10"/>
      <c r="P6" s="10">
        <f t="shared" si="1"/>
        <v>39308385.700000003</v>
      </c>
    </row>
    <row r="7" spans="1:16" ht="24.75" customHeight="1" x14ac:dyDescent="0.25">
      <c r="A7" s="11" t="s">
        <v>83</v>
      </c>
      <c r="B7" s="12" t="s">
        <v>82</v>
      </c>
      <c r="C7" s="10">
        <v>3464</v>
      </c>
      <c r="D7" s="10"/>
      <c r="E7" s="10">
        <v>0</v>
      </c>
      <c r="F7" s="10">
        <v>0</v>
      </c>
      <c r="G7" s="10"/>
      <c r="H7" s="10"/>
      <c r="I7" s="10"/>
      <c r="J7" s="10"/>
      <c r="K7" s="10"/>
      <c r="L7" s="10"/>
      <c r="M7" s="10"/>
      <c r="N7" s="10"/>
      <c r="O7" s="10"/>
      <c r="P7" s="10">
        <f t="shared" si="1"/>
        <v>3464</v>
      </c>
    </row>
    <row r="8" spans="1:16" ht="66.75" customHeight="1" x14ac:dyDescent="0.25">
      <c r="A8" s="11" t="s">
        <v>81</v>
      </c>
      <c r="B8" s="12" t="s">
        <v>80</v>
      </c>
      <c r="C8" s="20">
        <v>8640082</v>
      </c>
      <c r="D8" s="10"/>
      <c r="E8" s="10">
        <v>0</v>
      </c>
      <c r="F8" s="10">
        <v>0</v>
      </c>
      <c r="G8" s="10"/>
      <c r="H8" s="10">
        <v>539742.01</v>
      </c>
      <c r="I8" s="10"/>
      <c r="J8" s="10"/>
      <c r="K8" s="10">
        <v>455382.44</v>
      </c>
      <c r="L8" s="24"/>
      <c r="M8" s="10"/>
      <c r="N8" s="10"/>
      <c r="O8" s="10"/>
      <c r="P8" s="10">
        <f t="shared" si="1"/>
        <v>9635206.4499999993</v>
      </c>
    </row>
    <row r="9" spans="1:16" ht="45" customHeight="1" x14ac:dyDescent="0.25">
      <c r="A9" s="11">
        <v>107</v>
      </c>
      <c r="B9" s="12" t="s">
        <v>96</v>
      </c>
      <c r="C9" s="10">
        <v>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>
        <f t="shared" si="1"/>
        <v>0</v>
      </c>
    </row>
    <row r="10" spans="1:16" ht="23.25" customHeight="1" x14ac:dyDescent="0.25">
      <c r="A10" s="11" t="s">
        <v>79</v>
      </c>
      <c r="B10" s="12" t="s">
        <v>78</v>
      </c>
      <c r="C10" s="20">
        <v>100000</v>
      </c>
      <c r="D10" s="10"/>
      <c r="E10" s="10"/>
      <c r="F10" s="10"/>
      <c r="G10" s="10"/>
      <c r="H10" s="10"/>
      <c r="I10" s="10"/>
      <c r="J10" s="10"/>
      <c r="K10" s="10">
        <v>-100000</v>
      </c>
      <c r="L10" s="10"/>
      <c r="M10" s="10"/>
      <c r="N10" s="10"/>
      <c r="O10" s="10"/>
      <c r="P10" s="10">
        <f t="shared" si="1"/>
        <v>0</v>
      </c>
    </row>
    <row r="11" spans="1:16" ht="19.5" customHeight="1" x14ac:dyDescent="0.25">
      <c r="A11" s="11" t="s">
        <v>77</v>
      </c>
      <c r="B11" s="12" t="s">
        <v>76</v>
      </c>
      <c r="C11" s="10">
        <v>6334000</v>
      </c>
      <c r="D11" s="10">
        <v>-136000</v>
      </c>
      <c r="E11" s="10"/>
      <c r="F11" s="10">
        <v>106000</v>
      </c>
      <c r="G11" s="10"/>
      <c r="H11" s="10"/>
      <c r="I11" s="10">
        <v>465926.69</v>
      </c>
      <c r="J11" s="10">
        <v>278000</v>
      </c>
      <c r="K11" s="24">
        <v>303589.52</v>
      </c>
      <c r="L11" s="24"/>
      <c r="M11" s="10"/>
      <c r="N11" s="10"/>
      <c r="O11" s="10"/>
      <c r="P11" s="10">
        <f t="shared" si="1"/>
        <v>7351516.2100000009</v>
      </c>
    </row>
    <row r="12" spans="1:16" s="3" customFormat="1" ht="22.5" customHeight="1" x14ac:dyDescent="0.25">
      <c r="A12" s="13" t="s">
        <v>75</v>
      </c>
      <c r="B12" s="14" t="s">
        <v>74</v>
      </c>
      <c r="C12" s="9">
        <f>SUM(C13:C13)</f>
        <v>1494336</v>
      </c>
      <c r="D12" s="9"/>
      <c r="E12" s="9">
        <f t="shared" ref="E12:J12" si="2">SUM(E13:E13)</f>
        <v>0</v>
      </c>
      <c r="F12" s="9">
        <f t="shared" si="2"/>
        <v>172424</v>
      </c>
      <c r="G12" s="9">
        <f t="shared" si="2"/>
        <v>0</v>
      </c>
      <c r="H12" s="9">
        <f t="shared" si="2"/>
        <v>0</v>
      </c>
      <c r="I12" s="9">
        <f t="shared" si="2"/>
        <v>0</v>
      </c>
      <c r="J12" s="9">
        <f t="shared" si="2"/>
        <v>0</v>
      </c>
      <c r="K12" s="9">
        <f>SUM(K14:K14)</f>
        <v>321567.45</v>
      </c>
      <c r="L12" s="9"/>
      <c r="M12" s="9"/>
      <c r="N12" s="9"/>
      <c r="O12" s="9"/>
      <c r="P12" s="9">
        <f>SUBTOTAL(9,P13:P14)</f>
        <v>1988327.45</v>
      </c>
    </row>
    <row r="13" spans="1:16" ht="25.5" x14ac:dyDescent="0.25">
      <c r="A13" s="11" t="s">
        <v>73</v>
      </c>
      <c r="B13" s="12" t="s">
        <v>72</v>
      </c>
      <c r="C13" s="10">
        <v>1494336</v>
      </c>
      <c r="D13" s="10"/>
      <c r="E13" s="10">
        <v>0</v>
      </c>
      <c r="F13" s="10">
        <v>172424</v>
      </c>
      <c r="G13" s="10"/>
      <c r="H13" s="10"/>
      <c r="I13" s="24"/>
      <c r="J13" s="10"/>
      <c r="K13" s="10"/>
      <c r="L13" s="10"/>
      <c r="M13" s="10"/>
      <c r="N13" s="10"/>
      <c r="O13" s="10"/>
      <c r="P13" s="10">
        <f>SUM(C13:O13)</f>
        <v>1666760</v>
      </c>
    </row>
    <row r="14" spans="1:16" ht="25.5" x14ac:dyDescent="0.25">
      <c r="A14" s="18" t="s">
        <v>120</v>
      </c>
      <c r="B14" s="19" t="s">
        <v>121</v>
      </c>
      <c r="C14" s="10"/>
      <c r="D14" s="10"/>
      <c r="E14" s="10"/>
      <c r="F14" s="10"/>
      <c r="G14" s="10"/>
      <c r="H14" s="10"/>
      <c r="I14" s="24"/>
      <c r="J14" s="10"/>
      <c r="K14" s="10">
        <v>321567.45</v>
      </c>
      <c r="L14" s="10"/>
      <c r="M14" s="10"/>
      <c r="N14" s="10"/>
      <c r="O14" s="10"/>
      <c r="P14" s="10">
        <f>K14</f>
        <v>321567.45</v>
      </c>
    </row>
    <row r="15" spans="1:16" s="3" customFormat="1" ht="36" customHeight="1" x14ac:dyDescent="0.25">
      <c r="A15" s="13" t="s">
        <v>71</v>
      </c>
      <c r="B15" s="14" t="s">
        <v>70</v>
      </c>
      <c r="C15" s="9">
        <f t="shared" ref="C15:K15" si="3">SUM(C16:C17)</f>
        <v>13421000</v>
      </c>
      <c r="D15" s="9">
        <f t="shared" si="3"/>
        <v>0</v>
      </c>
      <c r="E15" s="9">
        <f t="shared" si="3"/>
        <v>0</v>
      </c>
      <c r="F15" s="9">
        <f t="shared" si="3"/>
        <v>0</v>
      </c>
      <c r="G15" s="9"/>
      <c r="H15" s="9">
        <f t="shared" si="3"/>
        <v>258220.4</v>
      </c>
      <c r="I15" s="9">
        <f t="shared" si="3"/>
        <v>0</v>
      </c>
      <c r="J15" s="9">
        <f t="shared" si="3"/>
        <v>0</v>
      </c>
      <c r="K15" s="9">
        <f t="shared" si="3"/>
        <v>530320.39</v>
      </c>
      <c r="L15" s="9"/>
      <c r="M15" s="9"/>
      <c r="N15" s="9"/>
      <c r="O15" s="9"/>
      <c r="P15" s="9">
        <f>SUBTOTAL(9,P16:P17)</f>
        <v>14209540.789999999</v>
      </c>
    </row>
    <row r="16" spans="1:16" x14ac:dyDescent="0.25">
      <c r="A16" s="11" t="s">
        <v>69</v>
      </c>
      <c r="B16" s="12" t="s">
        <v>118</v>
      </c>
      <c r="C16" s="10">
        <v>4121000</v>
      </c>
      <c r="D16" s="10"/>
      <c r="E16" s="10">
        <v>0</v>
      </c>
      <c r="F16" s="10">
        <v>0</v>
      </c>
      <c r="G16" s="10"/>
      <c r="H16" s="10">
        <v>258220.4</v>
      </c>
      <c r="I16" s="24"/>
      <c r="J16" s="24"/>
      <c r="K16" s="24">
        <v>172783.8</v>
      </c>
      <c r="L16" s="10"/>
      <c r="M16" s="10"/>
      <c r="N16" s="10"/>
      <c r="O16" s="10"/>
      <c r="P16" s="10">
        <f>SUM(C16:O16)</f>
        <v>4552004.2</v>
      </c>
    </row>
    <row r="17" spans="1:16" ht="51" customHeight="1" x14ac:dyDescent="0.25">
      <c r="A17" s="11" t="s">
        <v>68</v>
      </c>
      <c r="B17" s="12" t="s">
        <v>117</v>
      </c>
      <c r="C17" s="10">
        <v>9300000</v>
      </c>
      <c r="D17" s="10"/>
      <c r="E17" s="10">
        <v>0</v>
      </c>
      <c r="F17" s="10">
        <v>0</v>
      </c>
      <c r="G17" s="10"/>
      <c r="H17" s="10"/>
      <c r="I17" s="10"/>
      <c r="J17" s="10"/>
      <c r="K17" s="24">
        <v>357536.59</v>
      </c>
      <c r="L17" s="10"/>
      <c r="M17" s="10"/>
      <c r="N17" s="10"/>
      <c r="O17" s="10"/>
      <c r="P17" s="10">
        <f>SUM(C17:O17)</f>
        <v>9657536.5899999999</v>
      </c>
    </row>
    <row r="18" spans="1:16" ht="29.25" customHeight="1" x14ac:dyDescent="0.25">
      <c r="A18" s="13" t="s">
        <v>67</v>
      </c>
      <c r="B18" s="14" t="s">
        <v>66</v>
      </c>
      <c r="C18" s="9">
        <f t="shared" ref="C18:K18" si="4">SUM(C19:C23)</f>
        <v>45681570.200000003</v>
      </c>
      <c r="D18" s="9">
        <f t="shared" si="4"/>
        <v>4591611.34</v>
      </c>
      <c r="E18" s="9">
        <f t="shared" si="4"/>
        <v>2868014.51</v>
      </c>
      <c r="F18" s="9">
        <f t="shared" si="4"/>
        <v>9858022.8000000007</v>
      </c>
      <c r="G18" s="9">
        <f t="shared" si="4"/>
        <v>0</v>
      </c>
      <c r="H18" s="9">
        <f t="shared" si="4"/>
        <v>3303702.56</v>
      </c>
      <c r="I18" s="9">
        <f t="shared" si="4"/>
        <v>3314000</v>
      </c>
      <c r="J18" s="9">
        <f t="shared" si="4"/>
        <v>0</v>
      </c>
      <c r="K18" s="9">
        <f t="shared" si="4"/>
        <v>6988397.6500000004</v>
      </c>
      <c r="L18" s="9"/>
      <c r="M18" s="9"/>
      <c r="N18" s="9"/>
      <c r="O18" s="9"/>
      <c r="P18" s="9">
        <f>SUBTOTAL(9,P19:P23)</f>
        <v>76605319.060000002</v>
      </c>
    </row>
    <row r="19" spans="1:16" ht="19.5" customHeight="1" x14ac:dyDescent="0.25">
      <c r="A19" s="11" t="s">
        <v>65</v>
      </c>
      <c r="B19" s="12" t="s">
        <v>64</v>
      </c>
      <c r="C19" s="10">
        <v>255486.2</v>
      </c>
      <c r="D19" s="10"/>
      <c r="E19" s="10"/>
      <c r="F19" s="10"/>
      <c r="G19" s="10"/>
      <c r="H19" s="10"/>
      <c r="I19" s="10"/>
      <c r="J19" s="10"/>
      <c r="K19" s="10"/>
      <c r="L19" s="24"/>
      <c r="M19" s="10"/>
      <c r="N19" s="10"/>
      <c r="O19" s="10"/>
      <c r="P19" s="10">
        <f>SUM(C19:O19)</f>
        <v>255486.2</v>
      </c>
    </row>
    <row r="20" spans="1:16" ht="17.25" customHeight="1" x14ac:dyDescent="0.25">
      <c r="A20" s="11" t="s">
        <v>63</v>
      </c>
      <c r="B20" s="12" t="s">
        <v>62</v>
      </c>
      <c r="C20" s="10">
        <v>167040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>
        <f>SUM(C20:O20)</f>
        <v>167040</v>
      </c>
    </row>
    <row r="21" spans="1:16" ht="15.75" customHeight="1" x14ac:dyDescent="0.25">
      <c r="A21" s="11" t="s">
        <v>61</v>
      </c>
      <c r="B21" s="12" t="s">
        <v>60</v>
      </c>
      <c r="C21" s="10">
        <v>3000000</v>
      </c>
      <c r="D21" s="10">
        <v>-506500</v>
      </c>
      <c r="E21" s="10">
        <v>2814000</v>
      </c>
      <c r="F21" s="10"/>
      <c r="G21" s="10"/>
      <c r="H21" s="10">
        <v>3303702.56</v>
      </c>
      <c r="I21" s="24">
        <v>2814000</v>
      </c>
      <c r="J21" s="24"/>
      <c r="K21" s="10"/>
      <c r="L21" s="10"/>
      <c r="M21" s="10"/>
      <c r="N21" s="10"/>
      <c r="O21" s="10"/>
      <c r="P21" s="10">
        <f>SUM(C21:O21)</f>
        <v>11425202.560000001</v>
      </c>
    </row>
    <row r="22" spans="1:16" ht="18.75" customHeight="1" x14ac:dyDescent="0.25">
      <c r="A22" s="11" t="s">
        <v>59</v>
      </c>
      <c r="B22" s="12" t="s">
        <v>58</v>
      </c>
      <c r="C22" s="10">
        <v>42189044</v>
      </c>
      <c r="D22" s="10">
        <v>5168111.34</v>
      </c>
      <c r="E22" s="10">
        <v>54014.51</v>
      </c>
      <c r="F22" s="10">
        <v>9858022.8000000007</v>
      </c>
      <c r="G22" s="10"/>
      <c r="H22" s="10"/>
      <c r="I22" s="24">
        <v>500000</v>
      </c>
      <c r="J22" s="24"/>
      <c r="K22" s="24">
        <v>6988397.6500000004</v>
      </c>
      <c r="L22" s="24"/>
      <c r="M22" s="10"/>
      <c r="N22" s="10"/>
      <c r="O22" s="10"/>
      <c r="P22" s="10">
        <f>SUM(C22:O22)</f>
        <v>64757590.300000004</v>
      </c>
    </row>
    <row r="23" spans="1:16" ht="25.5" x14ac:dyDescent="0.25">
      <c r="A23" s="11" t="s">
        <v>57</v>
      </c>
      <c r="B23" s="12" t="s">
        <v>56</v>
      </c>
      <c r="C23" s="10">
        <v>70000</v>
      </c>
      <c r="D23" s="10">
        <v>-70000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>
        <f>SUM(C23:O23)</f>
        <v>0</v>
      </c>
    </row>
    <row r="24" spans="1:16" ht="23.25" customHeight="1" x14ac:dyDescent="0.25">
      <c r="A24" s="13" t="s">
        <v>55</v>
      </c>
      <c r="B24" s="14" t="s">
        <v>54</v>
      </c>
      <c r="C24" s="9">
        <f>SUM(C25:C28)</f>
        <v>61799169.950000003</v>
      </c>
      <c r="D24" s="9">
        <f t="shared" ref="D24:J24" si="5">SUM(D25:D27)</f>
        <v>10130801.43</v>
      </c>
      <c r="E24" s="9">
        <f t="shared" si="5"/>
        <v>0</v>
      </c>
      <c r="F24" s="9">
        <f t="shared" si="5"/>
        <v>170693563.63</v>
      </c>
      <c r="G24" s="9">
        <f t="shared" si="5"/>
        <v>-1350000</v>
      </c>
      <c r="H24" s="9">
        <f t="shared" si="5"/>
        <v>-585750</v>
      </c>
      <c r="I24" s="9">
        <f>SUM(I25:I28)</f>
        <v>599150</v>
      </c>
      <c r="J24" s="9">
        <f t="shared" si="5"/>
        <v>2225000</v>
      </c>
      <c r="K24" s="9">
        <f>SUM(K25:K28)</f>
        <v>-4636308.13</v>
      </c>
      <c r="L24" s="9"/>
      <c r="M24" s="9"/>
      <c r="N24" s="9"/>
      <c r="O24" s="9"/>
      <c r="P24" s="9">
        <f>SUBTOTAL(9,P25:P28)</f>
        <v>238875626.88</v>
      </c>
    </row>
    <row r="25" spans="1:16" ht="15" customHeight="1" x14ac:dyDescent="0.25">
      <c r="A25" s="11" t="s">
        <v>53</v>
      </c>
      <c r="B25" s="12" t="s">
        <v>52</v>
      </c>
      <c r="C25" s="10">
        <v>100000</v>
      </c>
      <c r="D25" s="10"/>
      <c r="E25" s="10"/>
      <c r="F25" s="10">
        <v>0</v>
      </c>
      <c r="G25" s="10"/>
      <c r="H25" s="10"/>
      <c r="I25" s="24"/>
      <c r="J25" s="10"/>
      <c r="K25" s="10"/>
      <c r="L25" s="24"/>
      <c r="M25" s="10"/>
      <c r="N25" s="10"/>
      <c r="O25" s="10"/>
      <c r="P25" s="10">
        <f t="shared" ref="P25:P30" si="6">SUM(C25:O25)</f>
        <v>100000</v>
      </c>
    </row>
    <row r="26" spans="1:16" ht="18" customHeight="1" x14ac:dyDescent="0.25">
      <c r="A26" s="11" t="s">
        <v>51</v>
      </c>
      <c r="B26" s="12" t="s">
        <v>50</v>
      </c>
      <c r="C26" s="10">
        <v>8814404.620000001</v>
      </c>
      <c r="D26" s="10">
        <v>10130801.43</v>
      </c>
      <c r="E26" s="10"/>
      <c r="F26" s="10">
        <v>170693563.63</v>
      </c>
      <c r="G26" s="10">
        <v>-1350000</v>
      </c>
      <c r="H26" s="10">
        <v>-2595750</v>
      </c>
      <c r="I26" s="24">
        <v>949150</v>
      </c>
      <c r="J26" s="24">
        <v>2225000</v>
      </c>
      <c r="K26" s="10">
        <v>-1987313.38</v>
      </c>
      <c r="L26" s="24"/>
      <c r="M26" s="10"/>
      <c r="N26" s="10"/>
      <c r="O26" s="10"/>
      <c r="P26" s="10">
        <f t="shared" si="6"/>
        <v>186879856.30000001</v>
      </c>
    </row>
    <row r="27" spans="1:16" ht="23.25" customHeight="1" x14ac:dyDescent="0.25">
      <c r="A27" s="18" t="s">
        <v>95</v>
      </c>
      <c r="B27" s="12" t="s">
        <v>93</v>
      </c>
      <c r="C27" s="10">
        <v>20713026.050000001</v>
      </c>
      <c r="D27" s="10"/>
      <c r="E27" s="10"/>
      <c r="F27" s="10"/>
      <c r="G27" s="24"/>
      <c r="H27" s="10">
        <v>2010000</v>
      </c>
      <c r="I27" s="24">
        <v>-350000</v>
      </c>
      <c r="J27" s="24"/>
      <c r="K27" s="24">
        <v>-164254.29</v>
      </c>
      <c r="L27" s="24"/>
      <c r="M27" s="10"/>
      <c r="N27" s="10"/>
      <c r="O27" s="10"/>
      <c r="P27" s="10">
        <f t="shared" si="6"/>
        <v>22208771.760000002</v>
      </c>
    </row>
    <row r="28" spans="1:16" ht="28.5" customHeight="1" x14ac:dyDescent="0.25">
      <c r="A28" s="18" t="s">
        <v>97</v>
      </c>
      <c r="B28" s="19" t="s">
        <v>98</v>
      </c>
      <c r="C28" s="10">
        <v>32171739.280000001</v>
      </c>
      <c r="D28" s="10"/>
      <c r="E28" s="10"/>
      <c r="F28" s="10"/>
      <c r="G28" s="10"/>
      <c r="H28" s="10"/>
      <c r="I28" s="10"/>
      <c r="J28" s="10"/>
      <c r="K28" s="10">
        <v>-2484740.46</v>
      </c>
      <c r="L28" s="10"/>
      <c r="M28" s="10"/>
      <c r="N28" s="10"/>
      <c r="O28" s="10"/>
      <c r="P28" s="10">
        <f t="shared" si="6"/>
        <v>29686998.82</v>
      </c>
    </row>
    <row r="29" spans="1:16" s="3" customFormat="1" ht="20.25" customHeight="1" x14ac:dyDescent="0.25">
      <c r="A29" s="23" t="s">
        <v>103</v>
      </c>
      <c r="B29" s="22" t="s">
        <v>105</v>
      </c>
      <c r="C29" s="25">
        <f>C30</f>
        <v>1319900</v>
      </c>
      <c r="D29" s="25">
        <f>D30</f>
        <v>241908.82</v>
      </c>
      <c r="E29" s="25"/>
      <c r="F29" s="25"/>
      <c r="G29" s="25"/>
      <c r="H29" s="25"/>
      <c r="I29" s="25"/>
      <c r="J29" s="25"/>
      <c r="K29" s="25">
        <f>K30</f>
        <v>0</v>
      </c>
      <c r="L29" s="25"/>
      <c r="M29" s="25"/>
      <c r="N29" s="25"/>
      <c r="O29" s="25"/>
      <c r="P29" s="25">
        <f t="shared" si="6"/>
        <v>1561808.82</v>
      </c>
    </row>
    <row r="30" spans="1:16" ht="35.25" customHeight="1" x14ac:dyDescent="0.25">
      <c r="A30" s="18" t="s">
        <v>104</v>
      </c>
      <c r="B30" s="21" t="s">
        <v>102</v>
      </c>
      <c r="C30" s="10">
        <v>1319900</v>
      </c>
      <c r="D30" s="10">
        <v>241908.82</v>
      </c>
      <c r="E30" s="10"/>
      <c r="F30" s="10"/>
      <c r="G30" s="10"/>
      <c r="H30" s="10"/>
      <c r="I30" s="10"/>
      <c r="J30" s="10"/>
      <c r="K30" s="24"/>
      <c r="L30" s="10"/>
      <c r="M30" s="10"/>
      <c r="N30" s="10"/>
      <c r="O30" s="10"/>
      <c r="P30" s="10">
        <f t="shared" si="6"/>
        <v>1561808.82</v>
      </c>
    </row>
    <row r="31" spans="1:16" ht="23.25" customHeight="1" x14ac:dyDescent="0.25">
      <c r="A31" s="13" t="s">
        <v>49</v>
      </c>
      <c r="B31" s="14" t="s">
        <v>48</v>
      </c>
      <c r="C31" s="9">
        <f t="shared" ref="C31:K31" si="7">SUM(C32:C36)</f>
        <v>443092023.19</v>
      </c>
      <c r="D31" s="9">
        <f t="shared" si="7"/>
        <v>2844000</v>
      </c>
      <c r="E31" s="9">
        <f t="shared" si="7"/>
        <v>159726</v>
      </c>
      <c r="F31" s="9">
        <f t="shared" si="7"/>
        <v>-6523803</v>
      </c>
      <c r="G31" s="9">
        <f t="shared" si="7"/>
        <v>0</v>
      </c>
      <c r="H31" s="9">
        <f t="shared" si="7"/>
        <v>1762773.65</v>
      </c>
      <c r="I31" s="9">
        <f t="shared" si="7"/>
        <v>751992.31</v>
      </c>
      <c r="J31" s="9">
        <f t="shared" si="7"/>
        <v>2312232.14</v>
      </c>
      <c r="K31" s="9">
        <f t="shared" si="7"/>
        <v>6842601.7100000009</v>
      </c>
      <c r="L31" s="9"/>
      <c r="M31" s="9"/>
      <c r="N31" s="9"/>
      <c r="O31" s="9"/>
      <c r="P31" s="9">
        <f>SUBTOTAL(9,P32:P36)</f>
        <v>451241546</v>
      </c>
    </row>
    <row r="32" spans="1:16" ht="17.25" customHeight="1" x14ac:dyDescent="0.25">
      <c r="A32" s="11" t="s">
        <v>47</v>
      </c>
      <c r="B32" s="12" t="s">
        <v>46</v>
      </c>
      <c r="C32" s="10">
        <v>87399984</v>
      </c>
      <c r="D32" s="10"/>
      <c r="E32" s="10"/>
      <c r="F32" s="10"/>
      <c r="G32" s="10"/>
      <c r="H32" s="10">
        <v>-83631.350000000006</v>
      </c>
      <c r="I32" s="24"/>
      <c r="J32" s="24"/>
      <c r="K32" s="24">
        <v>11522176.390000001</v>
      </c>
      <c r="L32" s="24"/>
      <c r="M32" s="10"/>
      <c r="N32" s="10"/>
      <c r="O32" s="10"/>
      <c r="P32" s="10">
        <f>SUM(C32:O32)</f>
        <v>98838529.040000007</v>
      </c>
    </row>
    <row r="33" spans="1:18" ht="18.75" customHeight="1" x14ac:dyDescent="0.25">
      <c r="A33" s="11" t="s">
        <v>45</v>
      </c>
      <c r="B33" s="12" t="s">
        <v>44</v>
      </c>
      <c r="C33" s="10">
        <v>261224863.98999998</v>
      </c>
      <c r="D33" s="10"/>
      <c r="E33" s="10">
        <v>159726</v>
      </c>
      <c r="F33" s="10">
        <v>1508200</v>
      </c>
      <c r="G33" s="10"/>
      <c r="H33" s="10">
        <v>1672627</v>
      </c>
      <c r="I33" s="24">
        <v>608592.31000000006</v>
      </c>
      <c r="J33" s="24">
        <v>150000</v>
      </c>
      <c r="K33" s="24">
        <v>-8747311.3699999992</v>
      </c>
      <c r="L33" s="24"/>
      <c r="M33" s="10"/>
      <c r="N33" s="10"/>
      <c r="O33" s="10"/>
      <c r="P33" s="10">
        <f>SUM(C33:O33)</f>
        <v>256576697.92999998</v>
      </c>
    </row>
    <row r="34" spans="1:18" ht="24" customHeight="1" x14ac:dyDescent="0.25">
      <c r="A34" s="18" t="s">
        <v>94</v>
      </c>
      <c r="B34" s="12" t="s">
        <v>116</v>
      </c>
      <c r="C34" s="10">
        <v>53067375.200000003</v>
      </c>
      <c r="D34" s="10">
        <v>1130000</v>
      </c>
      <c r="E34" s="10"/>
      <c r="F34" s="10">
        <v>-8032003</v>
      </c>
      <c r="G34" s="24"/>
      <c r="H34" s="10">
        <v>110718</v>
      </c>
      <c r="I34" s="24">
        <v>99400</v>
      </c>
      <c r="J34" s="24">
        <v>2105232.14</v>
      </c>
      <c r="K34" s="24">
        <v>1758748.71</v>
      </c>
      <c r="L34" s="24"/>
      <c r="M34" s="10"/>
      <c r="N34" s="10"/>
      <c r="O34" s="10"/>
      <c r="P34" s="10">
        <f>SUM(C34:O34)</f>
        <v>50239471.050000004</v>
      </c>
    </row>
    <row r="35" spans="1:18" x14ac:dyDescent="0.25">
      <c r="A35" s="11" t="s">
        <v>43</v>
      </c>
      <c r="B35" s="12" t="s">
        <v>119</v>
      </c>
      <c r="C35" s="10">
        <v>120000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>
        <f>SUM(C35:O35)</f>
        <v>120000</v>
      </c>
    </row>
    <row r="36" spans="1:18" ht="18.75" customHeight="1" x14ac:dyDescent="0.25">
      <c r="A36" s="11" t="s">
        <v>42</v>
      </c>
      <c r="B36" s="12" t="s">
        <v>41</v>
      </c>
      <c r="C36" s="10">
        <v>41279800</v>
      </c>
      <c r="D36" s="10">
        <v>1714000</v>
      </c>
      <c r="E36" s="10"/>
      <c r="F36" s="10"/>
      <c r="G36" s="24"/>
      <c r="H36" s="10">
        <v>63060</v>
      </c>
      <c r="I36" s="24">
        <v>44000</v>
      </c>
      <c r="J36" s="24">
        <v>57000</v>
      </c>
      <c r="K36" s="24">
        <v>2308987.98</v>
      </c>
      <c r="L36" s="24"/>
      <c r="M36" s="10"/>
      <c r="N36" s="10"/>
      <c r="O36" s="10"/>
      <c r="P36" s="10">
        <f>SUM(C36:O36)</f>
        <v>45466847.979999997</v>
      </c>
    </row>
    <row r="37" spans="1:18" ht="24.75" customHeight="1" x14ac:dyDescent="0.25">
      <c r="A37" s="13" t="s">
        <v>40</v>
      </c>
      <c r="B37" s="14" t="s">
        <v>39</v>
      </c>
      <c r="C37" s="9">
        <f t="shared" ref="C37:K37" si="8">SUM(C38:C39)</f>
        <v>58974197</v>
      </c>
      <c r="D37" s="9">
        <f t="shared" si="8"/>
        <v>0</v>
      </c>
      <c r="E37" s="9">
        <f t="shared" si="8"/>
        <v>0</v>
      </c>
      <c r="F37" s="9">
        <f t="shared" si="8"/>
        <v>71300</v>
      </c>
      <c r="G37" s="9">
        <f t="shared" si="8"/>
        <v>0</v>
      </c>
      <c r="H37" s="9">
        <f t="shared" si="8"/>
        <v>256988</v>
      </c>
      <c r="I37" s="9">
        <f t="shared" si="8"/>
        <v>20200</v>
      </c>
      <c r="J37" s="9">
        <f t="shared" si="8"/>
        <v>5656786.7000000002</v>
      </c>
      <c r="K37" s="9">
        <f t="shared" si="8"/>
        <v>295208.15000000002</v>
      </c>
      <c r="L37" s="9"/>
      <c r="M37" s="9"/>
      <c r="N37" s="9"/>
      <c r="O37" s="9"/>
      <c r="P37" s="9">
        <f>SUBTOTAL(9,P38:P39)</f>
        <v>65274679.850000001</v>
      </c>
    </row>
    <row r="38" spans="1:18" ht="15.75" customHeight="1" x14ac:dyDescent="0.25">
      <c r="A38" s="11" t="s">
        <v>38</v>
      </c>
      <c r="B38" s="12" t="s">
        <v>37</v>
      </c>
      <c r="C38" s="10">
        <v>53899197</v>
      </c>
      <c r="D38" s="10"/>
      <c r="E38" s="10"/>
      <c r="F38" s="10">
        <v>71300</v>
      </c>
      <c r="G38" s="24"/>
      <c r="H38" s="10">
        <v>256988</v>
      </c>
      <c r="I38" s="24">
        <v>20200</v>
      </c>
      <c r="J38" s="24">
        <v>5172786.7</v>
      </c>
      <c r="K38" s="24">
        <v>-45046.59</v>
      </c>
      <c r="L38" s="24"/>
      <c r="M38" s="10"/>
      <c r="N38" s="10"/>
      <c r="O38" s="10"/>
      <c r="P38" s="10">
        <f>SUM(C38:O38)</f>
        <v>59375425.109999999</v>
      </c>
    </row>
    <row r="39" spans="1:18" ht="27" customHeight="1" x14ac:dyDescent="0.25">
      <c r="A39" s="11" t="s">
        <v>36</v>
      </c>
      <c r="B39" s="12" t="s">
        <v>35</v>
      </c>
      <c r="C39" s="10">
        <v>5075000</v>
      </c>
      <c r="D39" s="10"/>
      <c r="E39" s="10">
        <v>0</v>
      </c>
      <c r="F39" s="10"/>
      <c r="G39" s="10"/>
      <c r="H39" s="10"/>
      <c r="I39" s="24"/>
      <c r="J39" s="24">
        <v>484000</v>
      </c>
      <c r="K39" s="24">
        <v>340254.74</v>
      </c>
      <c r="L39" s="10"/>
      <c r="M39" s="10"/>
      <c r="N39" s="10"/>
      <c r="O39" s="10"/>
      <c r="P39" s="10">
        <f>SUM(C39:O39)</f>
        <v>5899254.7400000002</v>
      </c>
    </row>
    <row r="40" spans="1:18" ht="24" customHeight="1" x14ac:dyDescent="0.25">
      <c r="A40" s="13" t="s">
        <v>34</v>
      </c>
      <c r="B40" s="14" t="s">
        <v>33</v>
      </c>
      <c r="C40" s="9">
        <f t="shared" ref="C40:K40" si="9">SUM(C41:C45)</f>
        <v>21268925.800000001</v>
      </c>
      <c r="D40" s="9">
        <f t="shared" si="9"/>
        <v>0</v>
      </c>
      <c r="E40" s="9">
        <f t="shared" si="9"/>
        <v>0</v>
      </c>
      <c r="F40" s="9">
        <f t="shared" si="9"/>
        <v>0</v>
      </c>
      <c r="G40" s="9"/>
      <c r="H40" s="9">
        <f t="shared" si="9"/>
        <v>0</v>
      </c>
      <c r="I40" s="9">
        <f t="shared" si="9"/>
        <v>0</v>
      </c>
      <c r="J40" s="9">
        <f t="shared" si="9"/>
        <v>-857688</v>
      </c>
      <c r="K40" s="9">
        <f t="shared" si="9"/>
        <v>-1564370.28</v>
      </c>
      <c r="L40" s="9"/>
      <c r="M40" s="9"/>
      <c r="N40" s="9"/>
      <c r="O40" s="9"/>
      <c r="P40" s="9">
        <f>SUBTOTAL(9,P41:P45)</f>
        <v>18846867.52</v>
      </c>
    </row>
    <row r="41" spans="1:18" ht="22.5" customHeight="1" x14ac:dyDescent="0.25">
      <c r="A41" s="11" t="s">
        <v>32</v>
      </c>
      <c r="B41" s="12" t="s">
        <v>31</v>
      </c>
      <c r="C41" s="10">
        <v>5932700</v>
      </c>
      <c r="D41" s="10"/>
      <c r="E41" s="10"/>
      <c r="F41" s="10"/>
      <c r="G41" s="10"/>
      <c r="H41" s="10"/>
      <c r="I41" s="10"/>
      <c r="J41" s="24"/>
      <c r="K41" s="10">
        <v>56569.72</v>
      </c>
      <c r="L41" s="10"/>
      <c r="M41" s="10"/>
      <c r="N41" s="10"/>
      <c r="O41" s="10"/>
      <c r="P41" s="10">
        <f>SUM(C41:O41)</f>
        <v>5989269.7199999997</v>
      </c>
    </row>
    <row r="42" spans="1:18" ht="30.75" hidden="1" customHeight="1" x14ac:dyDescent="0.25">
      <c r="A42" s="11" t="s">
        <v>30</v>
      </c>
      <c r="B42" s="12" t="s">
        <v>29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>
        <f>SUM(C42:O42)</f>
        <v>0</v>
      </c>
    </row>
    <row r="43" spans="1:18" ht="0.75" hidden="1" customHeight="1" x14ac:dyDescent="0.25">
      <c r="A43" s="11" t="s">
        <v>28</v>
      </c>
      <c r="B43" s="12" t="s">
        <v>27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>
        <f>SUM(C43:O43)</f>
        <v>0</v>
      </c>
    </row>
    <row r="44" spans="1:18" ht="20.25" customHeight="1" x14ac:dyDescent="0.25">
      <c r="A44" s="11" t="s">
        <v>26</v>
      </c>
      <c r="B44" s="12" t="s">
        <v>25</v>
      </c>
      <c r="C44" s="10">
        <v>15251225.800000001</v>
      </c>
      <c r="D44" s="10"/>
      <c r="E44" s="10"/>
      <c r="F44" s="10"/>
      <c r="G44" s="10"/>
      <c r="H44" s="10"/>
      <c r="I44" s="24"/>
      <c r="J44" s="10">
        <v>-857688</v>
      </c>
      <c r="K44" s="10">
        <v>-1620940</v>
      </c>
      <c r="L44" s="24"/>
      <c r="M44" s="10"/>
      <c r="N44" s="10"/>
      <c r="O44" s="10"/>
      <c r="P44" s="10">
        <f>SUM(C44:O44)</f>
        <v>12772597.800000001</v>
      </c>
      <c r="R44" s="2"/>
    </row>
    <row r="45" spans="1:18" ht="33" customHeight="1" x14ac:dyDescent="0.25">
      <c r="A45" s="11" t="s">
        <v>24</v>
      </c>
      <c r="B45" s="12" t="s">
        <v>23</v>
      </c>
      <c r="C45" s="10">
        <v>85000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>
        <f>SUM(C45:O45)</f>
        <v>85000</v>
      </c>
    </row>
    <row r="46" spans="1:18" ht="24.75" customHeight="1" x14ac:dyDescent="0.25">
      <c r="A46" s="13" t="s">
        <v>22</v>
      </c>
      <c r="B46" s="14" t="s">
        <v>21</v>
      </c>
      <c r="C46" s="9">
        <f t="shared" ref="C46:K46" si="10">SUM(C47:C50)</f>
        <v>24495160</v>
      </c>
      <c r="D46" s="9">
        <f t="shared" si="10"/>
        <v>302217.81</v>
      </c>
      <c r="E46" s="9">
        <f t="shared" si="10"/>
        <v>0</v>
      </c>
      <c r="F46" s="9">
        <f t="shared" si="10"/>
        <v>0</v>
      </c>
      <c r="G46" s="9">
        <f t="shared" si="10"/>
        <v>0</v>
      </c>
      <c r="H46" s="9">
        <f t="shared" si="10"/>
        <v>1000000</v>
      </c>
      <c r="I46" s="9">
        <f t="shared" si="10"/>
        <v>0</v>
      </c>
      <c r="J46" s="9">
        <f t="shared" si="10"/>
        <v>-3353194.23</v>
      </c>
      <c r="K46" s="9">
        <f t="shared" si="10"/>
        <v>1097639.1299999999</v>
      </c>
      <c r="L46" s="9"/>
      <c r="M46" s="9"/>
      <c r="N46" s="9"/>
      <c r="O46" s="9"/>
      <c r="P46" s="9">
        <f>SUBTOTAL(9,P47:P50)</f>
        <v>23541822.709999997</v>
      </c>
    </row>
    <row r="47" spans="1:18" ht="25.5" customHeight="1" x14ac:dyDescent="0.25">
      <c r="A47" s="11" t="s">
        <v>20</v>
      </c>
      <c r="B47" s="12" t="s">
        <v>19</v>
      </c>
      <c r="C47" s="10">
        <v>24495160</v>
      </c>
      <c r="D47" s="10">
        <v>302217.81</v>
      </c>
      <c r="E47" s="10"/>
      <c r="F47" s="10"/>
      <c r="G47" s="10"/>
      <c r="H47" s="10">
        <v>1000000</v>
      </c>
      <c r="I47" s="10"/>
      <c r="J47" s="24">
        <v>-3353194.23</v>
      </c>
      <c r="K47" s="24">
        <v>1097639.1299999999</v>
      </c>
      <c r="L47" s="24"/>
      <c r="M47" s="10"/>
      <c r="N47" s="10"/>
      <c r="O47" s="10"/>
      <c r="P47" s="10">
        <f>SUM(C47:O47)</f>
        <v>23541822.709999997</v>
      </c>
    </row>
    <row r="48" spans="1:18" ht="0.75" hidden="1" customHeight="1" x14ac:dyDescent="0.25">
      <c r="A48" s="11" t="s">
        <v>18</v>
      </c>
      <c r="B48" s="12" t="s">
        <v>17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>
        <f>SUM(C48:O48)</f>
        <v>0</v>
      </c>
    </row>
    <row r="49" spans="1:17" hidden="1" x14ac:dyDescent="0.25">
      <c r="A49" s="11" t="s">
        <v>16</v>
      </c>
      <c r="B49" s="12" t="s">
        <v>15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>
        <f>SUM(C49:O49)</f>
        <v>0</v>
      </c>
    </row>
    <row r="50" spans="1:17" ht="3" hidden="1" customHeight="1" x14ac:dyDescent="0.25">
      <c r="A50" s="11" t="s">
        <v>14</v>
      </c>
      <c r="B50" s="12" t="s">
        <v>13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>
        <f>SUM(C50:O50)</f>
        <v>0</v>
      </c>
    </row>
    <row r="51" spans="1:17" ht="31.5" customHeight="1" x14ac:dyDescent="0.25">
      <c r="A51" s="13" t="s">
        <v>12</v>
      </c>
      <c r="B51" s="14" t="s">
        <v>11</v>
      </c>
      <c r="C51" s="9">
        <f t="shared" ref="C51:K51" si="11">SUM(C52)</f>
        <v>3500</v>
      </c>
      <c r="D51" s="9">
        <f t="shared" si="11"/>
        <v>0</v>
      </c>
      <c r="E51" s="9">
        <f t="shared" si="11"/>
        <v>0</v>
      </c>
      <c r="F51" s="9">
        <f t="shared" si="11"/>
        <v>0</v>
      </c>
      <c r="G51" s="9"/>
      <c r="H51" s="9">
        <f t="shared" si="11"/>
        <v>0</v>
      </c>
      <c r="I51" s="9">
        <f t="shared" si="11"/>
        <v>0</v>
      </c>
      <c r="J51" s="9">
        <f t="shared" si="11"/>
        <v>0</v>
      </c>
      <c r="K51" s="9">
        <f t="shared" si="11"/>
        <v>0</v>
      </c>
      <c r="L51" s="9"/>
      <c r="M51" s="9"/>
      <c r="N51" s="9"/>
      <c r="O51" s="9"/>
      <c r="P51" s="9">
        <f>SUBTOTAL(9,P52)</f>
        <v>3500</v>
      </c>
    </row>
    <row r="52" spans="1:17" ht="46.5" customHeight="1" x14ac:dyDescent="0.25">
      <c r="A52" s="11" t="s">
        <v>10</v>
      </c>
      <c r="B52" s="12" t="s">
        <v>9</v>
      </c>
      <c r="C52" s="10">
        <v>3500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>
        <f>SUM(C52:O52)</f>
        <v>3500</v>
      </c>
    </row>
    <row r="53" spans="1:17" ht="54" customHeight="1" x14ac:dyDescent="0.25">
      <c r="A53" s="13" t="s">
        <v>8</v>
      </c>
      <c r="B53" s="14" t="s">
        <v>7</v>
      </c>
      <c r="C53" s="9">
        <f t="shared" ref="C53:K53" si="12">SUM(C54:C56)</f>
        <v>3766600</v>
      </c>
      <c r="D53" s="9">
        <f t="shared" si="12"/>
        <v>0</v>
      </c>
      <c r="E53" s="9">
        <f t="shared" si="12"/>
        <v>922374</v>
      </c>
      <c r="F53" s="9">
        <f t="shared" si="12"/>
        <v>2976230.54</v>
      </c>
      <c r="G53" s="9">
        <f t="shared" si="12"/>
        <v>6482818.4199999999</v>
      </c>
      <c r="H53" s="9">
        <f t="shared" si="12"/>
        <v>307000</v>
      </c>
      <c r="I53" s="9">
        <f t="shared" si="12"/>
        <v>1524925.86</v>
      </c>
      <c r="J53" s="9">
        <f t="shared" si="12"/>
        <v>14116176.619999999</v>
      </c>
      <c r="K53" s="9">
        <f t="shared" si="12"/>
        <v>9336435.1699999999</v>
      </c>
      <c r="L53" s="9"/>
      <c r="M53" s="9"/>
      <c r="N53" s="9"/>
      <c r="O53" s="9"/>
      <c r="P53" s="9">
        <f>SUBTOTAL(9,P54:P56)</f>
        <v>39432560.609999999</v>
      </c>
    </row>
    <row r="54" spans="1:17" ht="60" customHeight="1" x14ac:dyDescent="0.25">
      <c r="A54" s="11" t="s">
        <v>6</v>
      </c>
      <c r="B54" s="12" t="s">
        <v>5</v>
      </c>
      <c r="C54" s="10">
        <v>1766600</v>
      </c>
      <c r="D54" s="10"/>
      <c r="E54" s="10">
        <v>0</v>
      </c>
      <c r="F54" s="10">
        <v>0</v>
      </c>
      <c r="G54" s="10"/>
      <c r="H54" s="10">
        <v>0</v>
      </c>
      <c r="I54" s="10">
        <v>0</v>
      </c>
      <c r="J54" s="10">
        <v>0</v>
      </c>
      <c r="K54" s="10"/>
      <c r="L54" s="10"/>
      <c r="M54" s="10"/>
      <c r="N54" s="10"/>
      <c r="O54" s="10"/>
      <c r="P54" s="10">
        <f>SUM(C54:O54)</f>
        <v>1766600</v>
      </c>
    </row>
    <row r="55" spans="1:17" ht="18.75" customHeight="1" x14ac:dyDescent="0.25">
      <c r="A55" s="11" t="s">
        <v>4</v>
      </c>
      <c r="B55" s="12" t="s">
        <v>3</v>
      </c>
      <c r="C55" s="10">
        <v>2000000</v>
      </c>
      <c r="D55" s="10"/>
      <c r="E55" s="10">
        <v>922374</v>
      </c>
      <c r="F55" s="10">
        <v>2976230.54</v>
      </c>
      <c r="G55" s="10">
        <v>6482818.4199999999</v>
      </c>
      <c r="H55" s="10">
        <v>200000</v>
      </c>
      <c r="I55" s="24">
        <v>1524925.86</v>
      </c>
      <c r="J55" s="10">
        <v>14116176.619999999</v>
      </c>
      <c r="K55" s="24">
        <v>9176289.1699999999</v>
      </c>
      <c r="L55" s="24"/>
      <c r="M55" s="10"/>
      <c r="N55" s="10"/>
      <c r="O55" s="10"/>
      <c r="P55" s="10">
        <f>SUM(C55:O55)</f>
        <v>37398814.609999999</v>
      </c>
    </row>
    <row r="56" spans="1:17" ht="29.25" customHeight="1" x14ac:dyDescent="0.25">
      <c r="A56" s="11" t="s">
        <v>2</v>
      </c>
      <c r="B56" s="12" t="s">
        <v>1</v>
      </c>
      <c r="C56" s="10"/>
      <c r="D56" s="10"/>
      <c r="E56" s="10"/>
      <c r="F56" s="10"/>
      <c r="G56" s="10"/>
      <c r="H56" s="10">
        <v>107000</v>
      </c>
      <c r="I56" s="10"/>
      <c r="J56" s="10"/>
      <c r="K56" s="10">
        <v>160146</v>
      </c>
      <c r="L56" s="24"/>
      <c r="M56" s="10"/>
      <c r="N56" s="10"/>
      <c r="O56" s="10"/>
      <c r="P56" s="10">
        <f>SUM(C56:O56)</f>
        <v>267146</v>
      </c>
    </row>
    <row r="57" spans="1:17" ht="29.25" customHeight="1" x14ac:dyDescent="0.25">
      <c r="A57" s="29" t="s">
        <v>0</v>
      </c>
      <c r="B57" s="30"/>
      <c r="C57" s="26">
        <f>C3+C12+C15+C18+C24+C31+C37+C40+C46+C51+C53+C29</f>
        <v>726242522.12999988</v>
      </c>
      <c r="D57" s="9">
        <f>D3+D12+D15+D18+D24+D31+D37+D40+D46+D51+D53+D29</f>
        <v>17974539.399999999</v>
      </c>
      <c r="E57" s="9">
        <f t="shared" ref="E57:J57" si="13">E3+E12+E15+E18+E24+E31+E37+E40+E46+E51+E53</f>
        <v>3950114.51</v>
      </c>
      <c r="F57" s="9">
        <f t="shared" si="13"/>
        <v>177353737.97</v>
      </c>
      <c r="G57" s="9">
        <f t="shared" si="13"/>
        <v>6482818.4199999999</v>
      </c>
      <c r="H57" s="9">
        <f t="shared" si="13"/>
        <v>8745657.6099999994</v>
      </c>
      <c r="I57" s="9">
        <f t="shared" si="13"/>
        <v>6778862.8600000003</v>
      </c>
      <c r="J57" s="9">
        <f t="shared" si="13"/>
        <v>20377313.229999997</v>
      </c>
      <c r="K57" s="9">
        <f>K3+K12+K15+K18+K24+K31+K37+K40+K46+K51+K53+K29</f>
        <v>22552130.329999998</v>
      </c>
      <c r="L57" s="26"/>
      <c r="M57" s="26"/>
      <c r="N57" s="26"/>
      <c r="O57" s="26"/>
      <c r="P57" s="9">
        <f>P3+P12+P15+P18+P24+P29+P31+P37+P40+P46+P51+P53</f>
        <v>990457696.46000004</v>
      </c>
      <c r="Q57" s="2"/>
    </row>
    <row r="62" spans="1:17" x14ac:dyDescent="0.25">
      <c r="F62" s="8" t="s">
        <v>100</v>
      </c>
      <c r="Q62" s="1" t="s">
        <v>99</v>
      </c>
    </row>
  </sheetData>
  <mergeCells count="2">
    <mergeCell ref="A1:P1"/>
    <mergeCell ref="A57:B57"/>
  </mergeCells>
  <conditionalFormatting sqref="C5">
    <cfRule type="expression" dxfId="81" priority="85" stopIfTrue="1">
      <formula>RIGHT($B5,2)="00"</formula>
    </cfRule>
    <cfRule type="expression" dxfId="80" priority="86" stopIfTrue="1">
      <formula>$B5="Общий итог"</formula>
    </cfRule>
  </conditionalFormatting>
  <conditionalFormatting sqref="C8">
    <cfRule type="expression" dxfId="79" priority="83" stopIfTrue="1">
      <formula>RIGHT($B8,2)="00"</formula>
    </cfRule>
    <cfRule type="expression" dxfId="78" priority="84" stopIfTrue="1">
      <formula>$B8="Общий итог"</formula>
    </cfRule>
  </conditionalFormatting>
  <conditionalFormatting sqref="C10">
    <cfRule type="expression" dxfId="77" priority="81" stopIfTrue="1">
      <formula>RIGHT($B10,2)="00"</formula>
    </cfRule>
    <cfRule type="expression" dxfId="76" priority="82" stopIfTrue="1">
      <formula>$B10="Общий итог"</formula>
    </cfRule>
  </conditionalFormatting>
  <conditionalFormatting sqref="K5">
    <cfRule type="expression" dxfId="75" priority="79" stopIfTrue="1">
      <formula>OR(RIGHT($B5,2)="00",$B5="Общий итог")=TRUE</formula>
    </cfRule>
    <cfRule type="expression" dxfId="74" priority="80" stopIfTrue="1">
      <formula>AND($D5="")=TRUE</formula>
    </cfRule>
  </conditionalFormatting>
  <conditionalFormatting sqref="K27">
    <cfRule type="expression" dxfId="73" priority="67" stopIfTrue="1">
      <formula>OR(RIGHT($B27,2)="00",$B27="Общий итог")=TRUE</formula>
    </cfRule>
    <cfRule type="expression" dxfId="72" priority="68" stopIfTrue="1">
      <formula>AND($D27="")=TRUE</formula>
    </cfRule>
  </conditionalFormatting>
  <conditionalFormatting sqref="K6">
    <cfRule type="expression" dxfId="71" priority="77" stopIfTrue="1">
      <formula>OR(RIGHT($B6,2)="00",$B6="Общий итог")=TRUE</formula>
    </cfRule>
    <cfRule type="expression" dxfId="70" priority="78" stopIfTrue="1">
      <formula>AND($D6="")=TRUE</formula>
    </cfRule>
  </conditionalFormatting>
  <conditionalFormatting sqref="K11">
    <cfRule type="expression" dxfId="69" priority="75" stopIfTrue="1">
      <formula>OR(RIGHT($B11,2)="00",$B11="Общий итог")=TRUE</formula>
    </cfRule>
    <cfRule type="expression" dxfId="68" priority="76" stopIfTrue="1">
      <formula>AND($D11="")=TRUE</formula>
    </cfRule>
  </conditionalFormatting>
  <conditionalFormatting sqref="K16">
    <cfRule type="expression" dxfId="67" priority="73" stopIfTrue="1">
      <formula>OR(RIGHT($B16,2)="00",$B16="Общий итог")=TRUE</formula>
    </cfRule>
    <cfRule type="expression" dxfId="66" priority="74" stopIfTrue="1">
      <formula>AND($D16="")=TRUE</formula>
    </cfRule>
  </conditionalFormatting>
  <conditionalFormatting sqref="K17">
    <cfRule type="expression" dxfId="65" priority="71" stopIfTrue="1">
      <formula>OR(RIGHT($B17,2)="00",$B17="Общий итог")=TRUE</formula>
    </cfRule>
    <cfRule type="expression" dxfId="64" priority="72" stopIfTrue="1">
      <formula>AND($D17="")=TRUE</formula>
    </cfRule>
  </conditionalFormatting>
  <conditionalFormatting sqref="K22">
    <cfRule type="expression" dxfId="63" priority="69" stopIfTrue="1">
      <formula>OR(RIGHT($B22,2)="00",$B22="Общий итог")=TRUE</formula>
    </cfRule>
    <cfRule type="expression" dxfId="62" priority="70" stopIfTrue="1">
      <formula>AND($D22="")=TRUE</formula>
    </cfRule>
  </conditionalFormatting>
  <conditionalFormatting sqref="B29">
    <cfRule type="expression" dxfId="61" priority="64" stopIfTrue="1">
      <formula>OR(RIGHT($B29,2)="00",$B29="Общий итог")=TRUE</formula>
    </cfRule>
    <cfRule type="expression" dxfId="60" priority="66" stopIfTrue="1">
      <formula>AND($D29="")=TRUE</formula>
    </cfRule>
  </conditionalFormatting>
  <conditionalFormatting sqref="B29">
    <cfRule type="expression" dxfId="59" priority="65" stopIfTrue="1">
      <formula>AND($C29="",$D29="")=TRUE</formula>
    </cfRule>
  </conditionalFormatting>
  <conditionalFormatting sqref="B30">
    <cfRule type="expression" dxfId="58" priority="61" stopIfTrue="1">
      <formula>OR(RIGHT($B30,2)="00",$B30="Общий итог")=TRUE</formula>
    </cfRule>
    <cfRule type="expression" dxfId="57" priority="63" stopIfTrue="1">
      <formula>AND($D30="")=TRUE</formula>
    </cfRule>
  </conditionalFormatting>
  <conditionalFormatting sqref="B30">
    <cfRule type="expression" dxfId="56" priority="62" stopIfTrue="1">
      <formula>AND($C30="",$D30="")=TRUE</formula>
    </cfRule>
  </conditionalFormatting>
  <conditionalFormatting sqref="K30">
    <cfRule type="expression" dxfId="55" priority="59" stopIfTrue="1">
      <formula>OR(RIGHT($B30,2)="00",$B30="Общий итог")=TRUE</formula>
    </cfRule>
    <cfRule type="expression" dxfId="54" priority="60" stopIfTrue="1">
      <formula>AND($D30="")=TRUE</formula>
    </cfRule>
  </conditionalFormatting>
  <conditionalFormatting sqref="K32">
    <cfRule type="expression" dxfId="53" priority="57" stopIfTrue="1">
      <formula>OR(RIGHT($B32,2)="00",$B32="Общий итог")=TRUE</formula>
    </cfRule>
    <cfRule type="expression" dxfId="52" priority="58" stopIfTrue="1">
      <formula>AND($D32="")=TRUE</formula>
    </cfRule>
  </conditionalFormatting>
  <conditionalFormatting sqref="K36">
    <cfRule type="expression" dxfId="51" priority="51" stopIfTrue="1">
      <formula>OR(RIGHT($B36,2)="00",$B36="Общий итог")=TRUE</formula>
    </cfRule>
    <cfRule type="expression" dxfId="50" priority="52" stopIfTrue="1">
      <formula>AND($D36="")=TRUE</formula>
    </cfRule>
  </conditionalFormatting>
  <conditionalFormatting sqref="K33">
    <cfRule type="expression" dxfId="49" priority="49" stopIfTrue="1">
      <formula>OR(RIGHT($B33,2)="00",$B33="Общий итог")=TRUE</formula>
    </cfRule>
    <cfRule type="expression" dxfId="48" priority="50" stopIfTrue="1">
      <formula>AND($D33="")=TRUE</formula>
    </cfRule>
  </conditionalFormatting>
  <conditionalFormatting sqref="K34">
    <cfRule type="expression" dxfId="47" priority="47" stopIfTrue="1">
      <formula>OR(RIGHT($B34,2)="00",$B34="Общий итог")=TRUE</formula>
    </cfRule>
    <cfRule type="expression" dxfId="46" priority="48" stopIfTrue="1">
      <formula>AND($D34="")=TRUE</formula>
    </cfRule>
  </conditionalFormatting>
  <conditionalFormatting sqref="K38">
    <cfRule type="expression" dxfId="45" priority="45" stopIfTrue="1">
      <formula>OR(RIGHT($B38,2)="00",$B38="Общий итог")=TRUE</formula>
    </cfRule>
    <cfRule type="expression" dxfId="44" priority="46" stopIfTrue="1">
      <formula>AND($D38="")=TRUE</formula>
    </cfRule>
  </conditionalFormatting>
  <conditionalFormatting sqref="K39">
    <cfRule type="expression" dxfId="43" priority="43" stopIfTrue="1">
      <formula>OR(RIGHT($B39,2)="00",$B39="Общий итог")=TRUE</formula>
    </cfRule>
    <cfRule type="expression" dxfId="42" priority="44" stopIfTrue="1">
      <formula>AND($D39="")=TRUE</formula>
    </cfRule>
  </conditionalFormatting>
  <conditionalFormatting sqref="K47">
    <cfRule type="expression" dxfId="41" priority="41" stopIfTrue="1">
      <formula>OR(RIGHT($B47,2)="00",$B47="Общий итог")=TRUE</formula>
    </cfRule>
    <cfRule type="expression" dxfId="40" priority="42" stopIfTrue="1">
      <formula>AND($D47="")=TRUE</formula>
    </cfRule>
  </conditionalFormatting>
  <conditionalFormatting sqref="K55">
    <cfRule type="expression" dxfId="39" priority="39" stopIfTrue="1">
      <formula>OR(RIGHT($B55,2)="00",$B55="Общий итог")=TRUE</formula>
    </cfRule>
    <cfRule type="expression" dxfId="38" priority="40" stopIfTrue="1">
      <formula>AND($D55="")=TRUE</formula>
    </cfRule>
  </conditionalFormatting>
  <conditionalFormatting sqref="L4">
    <cfRule type="expression" dxfId="37" priority="37" stopIfTrue="1">
      <formula>OR(RIGHT($B4,2)="00",$B4="Общий итог")=TRUE</formula>
    </cfRule>
    <cfRule type="expression" dxfId="36" priority="38" stopIfTrue="1">
      <formula>AND($D4="")=TRUE</formula>
    </cfRule>
  </conditionalFormatting>
  <conditionalFormatting sqref="L5">
    <cfRule type="expression" dxfId="35" priority="35" stopIfTrue="1">
      <formula>OR(RIGHT($B5,2)="00",$B5="Общий итог")=TRUE</formula>
    </cfRule>
    <cfRule type="expression" dxfId="34" priority="36" stopIfTrue="1">
      <formula>AND($D5="")=TRUE</formula>
    </cfRule>
  </conditionalFormatting>
  <conditionalFormatting sqref="L6">
    <cfRule type="expression" dxfId="33" priority="33" stopIfTrue="1">
      <formula>OR(RIGHT($B6,2)="00",$B6="Общий итог")=TRUE</formula>
    </cfRule>
    <cfRule type="expression" dxfId="32" priority="34" stopIfTrue="1">
      <formula>AND($D6="")=TRUE</formula>
    </cfRule>
  </conditionalFormatting>
  <conditionalFormatting sqref="L8">
    <cfRule type="expression" dxfId="31" priority="31" stopIfTrue="1">
      <formula>OR(RIGHT($B8,2)="00",$B8="Общий итог")=TRUE</formula>
    </cfRule>
    <cfRule type="expression" dxfId="30" priority="32" stopIfTrue="1">
      <formula>AND($D8="")=TRUE</formula>
    </cfRule>
  </conditionalFormatting>
  <conditionalFormatting sqref="L11">
    <cfRule type="expression" dxfId="29" priority="29" stopIfTrue="1">
      <formula>OR(RIGHT($B11,2)="00",$B11="Общий итог")=TRUE</formula>
    </cfRule>
    <cfRule type="expression" dxfId="28" priority="30" stopIfTrue="1">
      <formula>AND($D11="")=TRUE</formula>
    </cfRule>
  </conditionalFormatting>
  <conditionalFormatting sqref="L19">
    <cfRule type="expression" dxfId="27" priority="27" stopIfTrue="1">
      <formula>OR(RIGHT($B19,2)="00",$B19="Общий итог")=TRUE</formula>
    </cfRule>
    <cfRule type="expression" dxfId="26" priority="28" stopIfTrue="1">
      <formula>AND($D19="")=TRUE</formula>
    </cfRule>
  </conditionalFormatting>
  <conditionalFormatting sqref="L22">
    <cfRule type="expression" dxfId="25" priority="25" stopIfTrue="1">
      <formula>OR(RIGHT($B22,2)="00",$B22="Общий итог")=TRUE</formula>
    </cfRule>
    <cfRule type="expression" dxfId="24" priority="26" stopIfTrue="1">
      <formula>AND($D22="")=TRUE</formula>
    </cfRule>
  </conditionalFormatting>
  <conditionalFormatting sqref="L25">
    <cfRule type="expression" dxfId="23" priority="23" stopIfTrue="1">
      <formula>OR(RIGHT($B25,2)="00",$B25="Общий итог")=TRUE</formula>
    </cfRule>
    <cfRule type="expression" dxfId="22" priority="24" stopIfTrue="1">
      <formula>AND($D25="")=TRUE</formula>
    </cfRule>
  </conditionalFormatting>
  <conditionalFormatting sqref="L26">
    <cfRule type="expression" dxfId="21" priority="21" stopIfTrue="1">
      <formula>OR(RIGHT($B26,2)="00",$B26="Общий итог")=TRUE</formula>
    </cfRule>
    <cfRule type="expression" dxfId="20" priority="22" stopIfTrue="1">
      <formula>AND($D26="")=TRUE</formula>
    </cfRule>
  </conditionalFormatting>
  <conditionalFormatting sqref="L27">
    <cfRule type="expression" dxfId="19" priority="19" stopIfTrue="1">
      <formula>OR(RIGHT($B27,2)="00",$B27="Общий итог")=TRUE</formula>
    </cfRule>
    <cfRule type="expression" dxfId="18" priority="20" stopIfTrue="1">
      <formula>AND($D27="")=TRUE</formula>
    </cfRule>
  </conditionalFormatting>
  <conditionalFormatting sqref="L32">
    <cfRule type="expression" dxfId="17" priority="17" stopIfTrue="1">
      <formula>OR(RIGHT($B32,2)="00",$B32="Общий итог")=TRUE</formula>
    </cfRule>
    <cfRule type="expression" dxfId="16" priority="18" stopIfTrue="1">
      <formula>AND($D32="")=TRUE</formula>
    </cfRule>
  </conditionalFormatting>
  <conditionalFormatting sqref="L33">
    <cfRule type="expression" dxfId="15" priority="15" stopIfTrue="1">
      <formula>OR(RIGHT($B33,2)="00",$B33="Общий итог")=TRUE</formula>
    </cfRule>
    <cfRule type="expression" dxfId="14" priority="16" stopIfTrue="1">
      <formula>AND($D33="")=TRUE</formula>
    </cfRule>
  </conditionalFormatting>
  <conditionalFormatting sqref="L34">
    <cfRule type="expression" dxfId="13" priority="13" stopIfTrue="1">
      <formula>OR(RIGHT($B34,2)="00",$B34="Общий итог")=TRUE</formula>
    </cfRule>
    <cfRule type="expression" dxfId="12" priority="14" stopIfTrue="1">
      <formula>AND($D34="")=TRUE</formula>
    </cfRule>
  </conditionalFormatting>
  <conditionalFormatting sqref="L36">
    <cfRule type="expression" dxfId="11" priority="11" stopIfTrue="1">
      <formula>OR(RIGHT($B36,2)="00",$B36="Общий итог")=TRUE</formula>
    </cfRule>
    <cfRule type="expression" dxfId="10" priority="12" stopIfTrue="1">
      <formula>AND($D36="")=TRUE</formula>
    </cfRule>
  </conditionalFormatting>
  <conditionalFormatting sqref="L38">
    <cfRule type="expression" dxfId="9" priority="9" stopIfTrue="1">
      <formula>OR(RIGHT($B38,2)="00",$B38="Общий итог")=TRUE</formula>
    </cfRule>
    <cfRule type="expression" dxfId="8" priority="10" stopIfTrue="1">
      <formula>AND($D38="")=TRUE</formula>
    </cfRule>
  </conditionalFormatting>
  <conditionalFormatting sqref="L44">
    <cfRule type="expression" dxfId="7" priority="7" stopIfTrue="1">
      <formula>OR(RIGHT($B44,2)="00",$B44="Общий итог")=TRUE</formula>
    </cfRule>
    <cfRule type="expression" dxfId="6" priority="8" stopIfTrue="1">
      <formula>AND($D44="")=TRUE</formula>
    </cfRule>
  </conditionalFormatting>
  <conditionalFormatting sqref="L47">
    <cfRule type="expression" dxfId="5" priority="5" stopIfTrue="1">
      <formula>OR(RIGHT($B47,2)="00",$B47="Общий итог")=TRUE</formula>
    </cfRule>
    <cfRule type="expression" dxfId="4" priority="6" stopIfTrue="1">
      <formula>AND($D47="")=TRUE</formula>
    </cfRule>
  </conditionalFormatting>
  <conditionalFormatting sqref="L55">
    <cfRule type="expression" dxfId="3" priority="3" stopIfTrue="1">
      <formula>OR(RIGHT($B55,2)="00",$B55="Общий итог")=TRUE</formula>
    </cfRule>
    <cfRule type="expression" dxfId="2" priority="4" stopIfTrue="1">
      <formula>AND($D55="")=TRUE</formula>
    </cfRule>
  </conditionalFormatting>
  <conditionalFormatting sqref="L56">
    <cfRule type="expression" dxfId="1" priority="1" stopIfTrue="1">
      <formula>OR(RIGHT($B56,2)="00",$B56="Общий итог")=TRUE</formula>
    </cfRule>
    <cfRule type="expression" dxfId="0" priority="2" stopIfTrue="1">
      <formula>AND($D56="")=TRUE</formula>
    </cfRule>
  </conditionalFormatting>
  <pageMargins left="0.19685039370078741" right="0" top="0" bottom="0" header="0" footer="0"/>
  <pageSetup paperSize="9" scale="60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2020-03-26T07:22:55Z</cp:lastPrinted>
  <dcterms:created xsi:type="dcterms:W3CDTF">2017-05-22T06:23:45Z</dcterms:created>
  <dcterms:modified xsi:type="dcterms:W3CDTF">2024-03-28T06:37:14Z</dcterms:modified>
</cp:coreProperties>
</file>