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 activeTab="1"/>
  </bookViews>
  <sheets>
    <sheet name="2025" sheetId="1" r:id="rId1"/>
    <sheet name="2026" sheetId="2" r:id="rId2"/>
    <sheet name="2027" sheetId="3" r:id="rId3"/>
  </sheets>
  <calcPr calcId="145621"/>
</workbook>
</file>

<file path=xl/calcChain.xml><?xml version="1.0" encoding="utf-8"?>
<calcChain xmlns="http://schemas.openxmlformats.org/spreadsheetml/2006/main">
  <c r="N6" i="3" l="1"/>
  <c r="P7" i="1" l="1"/>
  <c r="X14" i="1"/>
  <c r="Y14" i="1"/>
  <c r="P6" i="1"/>
  <c r="N13" i="3" l="1"/>
  <c r="N12" i="3"/>
  <c r="N11" i="3"/>
  <c r="N10" i="3"/>
  <c r="N9" i="3"/>
  <c r="N8" i="3"/>
  <c r="N7" i="3"/>
  <c r="M13" i="2"/>
  <c r="M12" i="2"/>
  <c r="M11" i="2"/>
  <c r="M10" i="2"/>
  <c r="M9" i="2"/>
  <c r="M8" i="2"/>
  <c r="M7" i="2"/>
  <c r="M6" i="2"/>
  <c r="S14" i="3"/>
  <c r="R14" i="3"/>
  <c r="O14" i="3"/>
  <c r="Q14" i="2"/>
  <c r="N14" i="3" l="1"/>
  <c r="P14" i="3"/>
  <c r="N14" i="2" l="1"/>
  <c r="S14" i="2"/>
  <c r="Q14" i="3" l="1"/>
  <c r="P14" i="2"/>
  <c r="V14" i="2" l="1"/>
  <c r="U14" i="2"/>
  <c r="T14" i="2"/>
  <c r="R14" i="2"/>
  <c r="O14" i="2"/>
  <c r="N14" i="1"/>
  <c r="P12" i="1"/>
  <c r="P11" i="1"/>
  <c r="P10" i="1"/>
  <c r="P9" i="1"/>
  <c r="P8" i="1"/>
  <c r="P13" i="1"/>
  <c r="M14" i="2" l="1"/>
  <c r="U14" i="1" l="1"/>
  <c r="D7" i="1" l="1"/>
  <c r="W14" i="3"/>
  <c r="V14" i="3"/>
  <c r="D7" i="2" l="1"/>
  <c r="D8" i="1"/>
  <c r="D6" i="1"/>
  <c r="H14" i="3"/>
  <c r="H14" i="2"/>
  <c r="I14" i="1"/>
  <c r="G14" i="2"/>
  <c r="H14" i="1"/>
  <c r="X14" i="3" l="1"/>
  <c r="U14" i="3"/>
  <c r="Z14" i="1"/>
  <c r="W14" i="1"/>
  <c r="V14" i="1"/>
  <c r="T14" i="1"/>
  <c r="AA14" i="1"/>
  <c r="D13" i="1"/>
  <c r="B13" i="1" s="1"/>
  <c r="O13" i="1" s="1"/>
  <c r="D12" i="1"/>
  <c r="B12" i="1" s="1"/>
  <c r="O12" i="1" s="1"/>
  <c r="D11" i="1"/>
  <c r="B11" i="1" s="1"/>
  <c r="O11" i="1" s="1"/>
  <c r="D10" i="1"/>
  <c r="B10" i="1" s="1"/>
  <c r="O10" i="1" s="1"/>
  <c r="D9" i="1"/>
  <c r="B9" i="1" s="1"/>
  <c r="O9" i="1" s="1"/>
  <c r="B7" i="1"/>
  <c r="O7" i="1" s="1"/>
  <c r="S14" i="1"/>
  <c r="X14" i="2"/>
  <c r="D6" i="3"/>
  <c r="B6" i="3" s="1"/>
  <c r="M6" i="3" s="1"/>
  <c r="D7" i="3"/>
  <c r="B7" i="3" s="1"/>
  <c r="M7" i="3" s="1"/>
  <c r="D8" i="3"/>
  <c r="B8" i="3" s="1"/>
  <c r="M8" i="3" s="1"/>
  <c r="D9" i="3"/>
  <c r="B9" i="3" s="1"/>
  <c r="M9" i="3" s="1"/>
  <c r="D10" i="3"/>
  <c r="B10" i="3" s="1"/>
  <c r="M10" i="3" s="1"/>
  <c r="D11" i="3"/>
  <c r="B11" i="3" s="1"/>
  <c r="M11" i="3" s="1"/>
  <c r="D12" i="3"/>
  <c r="B12" i="3" s="1"/>
  <c r="M12" i="3" s="1"/>
  <c r="D13" i="3"/>
  <c r="B13" i="3" s="1"/>
  <c r="M13" i="3" s="1"/>
  <c r="C14" i="3"/>
  <c r="E14" i="3"/>
  <c r="F14" i="3"/>
  <c r="G14" i="3"/>
  <c r="I14" i="3"/>
  <c r="J14" i="3"/>
  <c r="K14" i="3"/>
  <c r="L14" i="3"/>
  <c r="R14" i="1"/>
  <c r="Q14" i="1"/>
  <c r="B7" i="2"/>
  <c r="L7" i="2" s="1"/>
  <c r="D8" i="2"/>
  <c r="B8" i="2" s="1"/>
  <c r="L8" i="2" s="1"/>
  <c r="D9" i="2"/>
  <c r="B9" i="2" s="1"/>
  <c r="L9" i="2" s="1"/>
  <c r="D10" i="2"/>
  <c r="B10" i="2" s="1"/>
  <c r="L10" i="2" s="1"/>
  <c r="D11" i="2"/>
  <c r="B11" i="2" s="1"/>
  <c r="L11" i="2" s="1"/>
  <c r="D12" i="2"/>
  <c r="B12" i="2" s="1"/>
  <c r="L12" i="2" s="1"/>
  <c r="D13" i="2"/>
  <c r="B13" i="2" s="1"/>
  <c r="L13" i="2" s="1"/>
  <c r="D6" i="2"/>
  <c r="B6" i="2" s="1"/>
  <c r="L6" i="2" s="1"/>
  <c r="B8" i="1"/>
  <c r="O8" i="1" s="1"/>
  <c r="B6" i="1"/>
  <c r="O6" i="1" s="1"/>
  <c r="AB14" i="1"/>
  <c r="Z14" i="2"/>
  <c r="K14" i="2"/>
  <c r="J14" i="2"/>
  <c r="I14" i="2"/>
  <c r="F14" i="2"/>
  <c r="E14" i="2"/>
  <c r="C14" i="2"/>
  <c r="C14" i="1"/>
  <c r="E14" i="1"/>
  <c r="F14" i="1"/>
  <c r="G14" i="1"/>
  <c r="J14" i="1"/>
  <c r="K14" i="1"/>
  <c r="L14" i="1"/>
  <c r="M14" i="1"/>
  <c r="D14" i="1" l="1"/>
  <c r="B14" i="1" s="1"/>
  <c r="D14" i="3"/>
  <c r="B14" i="3" s="1"/>
  <c r="M14" i="3" s="1"/>
  <c r="D14" i="2"/>
  <c r="B14" i="2" s="1"/>
  <c r="L14" i="2" s="1"/>
  <c r="O14" i="1"/>
  <c r="P14" i="1"/>
</calcChain>
</file>

<file path=xl/sharedStrings.xml><?xml version="1.0" encoding="utf-8"?>
<sst xmlns="http://schemas.openxmlformats.org/spreadsheetml/2006/main" count="112" uniqueCount="56">
  <si>
    <t>Наименование поселения</t>
  </si>
  <si>
    <t xml:space="preserve">Трубчевское </t>
  </si>
  <si>
    <t>Белоберезковское</t>
  </si>
  <si>
    <t>Городецкое</t>
  </si>
  <si>
    <t>Селецкое</t>
  </si>
  <si>
    <t>Семячковское</t>
  </si>
  <si>
    <t>Телецкое</t>
  </si>
  <si>
    <t xml:space="preserve">Усохское </t>
  </si>
  <si>
    <t>Юровское</t>
  </si>
  <si>
    <t>ИТОГО:</t>
  </si>
  <si>
    <t>Собственные доходы</t>
  </si>
  <si>
    <t>ВУС</t>
  </si>
  <si>
    <t>Протаколы об адм. Правонарушениях</t>
  </si>
  <si>
    <t>Расходы</t>
  </si>
  <si>
    <t>Доходы</t>
  </si>
  <si>
    <t>Всего доходы</t>
  </si>
  <si>
    <t>Дотация на выравнивание</t>
  </si>
  <si>
    <t xml:space="preserve"> в т.ч.Перед полн.</t>
  </si>
  <si>
    <t>Безвозмездные в том числе:</t>
  </si>
  <si>
    <t>Всего безвозмездных доходов</t>
  </si>
  <si>
    <t>в том числе перед.полн.в том числе</t>
  </si>
  <si>
    <t>Безвозмездные доходы, в том числе:</t>
  </si>
  <si>
    <t>Ремонт и содержание автомобильных дорог</t>
  </si>
  <si>
    <t>культура</t>
  </si>
  <si>
    <t>в том числе передаваемые</t>
  </si>
  <si>
    <t>КСП</t>
  </si>
  <si>
    <t>ВИД (парк)</t>
  </si>
  <si>
    <t>пожарная охрана</t>
  </si>
  <si>
    <t>ТБО</t>
  </si>
  <si>
    <t>Иные межбюджетные</t>
  </si>
  <si>
    <t>Всего расходы</t>
  </si>
  <si>
    <t xml:space="preserve">Всего расходы </t>
  </si>
  <si>
    <t xml:space="preserve">культура </t>
  </si>
  <si>
    <t>0409 дороги</t>
  </si>
  <si>
    <t>0503 благоустройство</t>
  </si>
  <si>
    <t>КРУ</t>
  </si>
  <si>
    <t xml:space="preserve"> в том числе: 0409 дороги</t>
  </si>
  <si>
    <t>Протоколы об адм. Правонарушениях</t>
  </si>
  <si>
    <t>субсидии (воинские захоронения)</t>
  </si>
  <si>
    <t>Субсидии на переселение граждан из ветхого жилья</t>
  </si>
  <si>
    <t>Субсидии на формирование современной городской среды</t>
  </si>
  <si>
    <t>0505 благоустройство</t>
  </si>
  <si>
    <t>ритуальные услуги</t>
  </si>
  <si>
    <t xml:space="preserve"> НП.Спорт-норма жизни (спортивно-тех.оборуд)</t>
  </si>
  <si>
    <t>0503 благоустройство(уличное,озеление,пляж,кладбище)</t>
  </si>
  <si>
    <t xml:space="preserve"> 0409 дороги</t>
  </si>
  <si>
    <t>субсидии на оснащение объ.спортивно-технол.оборуд РП "Спорт-норма жизни"</t>
  </si>
  <si>
    <t xml:space="preserve"> сбалансированность поселениям </t>
  </si>
  <si>
    <t>0502 коммунальное хозяйство (баня, электро-тепло водо. снабж)</t>
  </si>
  <si>
    <t>0505 софинансир.к чистой воде</t>
  </si>
  <si>
    <t>0502 коммунальное хозяйство (баня, тепло-гозо-водоснабжение)</t>
  </si>
  <si>
    <t>ритуальные услуги (0503)</t>
  </si>
  <si>
    <t>2026 год</t>
  </si>
  <si>
    <t>ВИД (парк) 0503</t>
  </si>
  <si>
    <t>ДОХОДЫ И РАСХОДЫ по поселениям на 2025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</si>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</sst>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164" fontId="3" fillId="0" borderId="1" xfId="0" applyNumberFormat="1" applyFont="1" applyBorder="1"/>
    <xf numFmtId="0" fontId="3" fillId="0" borderId="0" xfId="0" applyFont="1"/>
    <xf numFmtId="164" fontId="4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6" fillId="0" borderId="1" xfId="0" applyNumberFormat="1" applyFont="1" applyBorder="1"/>
    <xf numFmtId="4" fontId="3" fillId="0" borderId="1" xfId="0" applyNumberFormat="1" applyFont="1" applyBorder="1"/>
    <xf numFmtId="4" fontId="4" fillId="0" borderId="1" xfId="0" applyNumberFormat="1" applyFont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1" xfId="0" applyNumberFormat="1" applyBorder="1"/>
    <xf numFmtId="2" fontId="1" fillId="0" borderId="1" xfId="0" applyNumberFormat="1" applyFont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 applyAlignment="1">
      <alignment horizontal="center" vertical="center"/>
    </xf>
    <xf numFmtId="165" fontId="3" fillId="0" borderId="0" xfId="0" applyNumberFormat="1" applyFont="1"/>
    <xf numFmtId="0" fontId="1" fillId="0" borderId="1" xfId="0" applyFont="1" applyBorder="1"/>
    <xf numFmtId="4" fontId="7" fillId="0" borderId="1" xfId="0" applyNumberFormat="1" applyFont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9" fillId="0" borderId="0" xfId="0" applyFont="1"/>
    <xf numFmtId="0" fontId="0" fillId="0" borderId="0" xfId="0" applyBorder="1" applyAlignment="1">
      <alignment horizontal="center" vertical="center"/>
    </xf>
    <xf numFmtId="4" fontId="8" fillId="0" borderId="1" xfId="0" applyNumberFormat="1" applyFont="1" applyBorder="1"/>
    <xf numFmtId="4" fontId="2" fillId="0" borderId="1" xfId="0" applyNumberFormat="1" applyFont="1" applyBorder="1"/>
    <xf numFmtId="4" fontId="10" fillId="0" borderId="1" xfId="0" applyNumberFormat="1" applyFont="1" applyBorder="1"/>
    <xf numFmtId="4" fontId="5" fillId="0" borderId="0" xfId="0" applyNumberFormat="1" applyFont="1"/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0" fillId="0" borderId="7" xfId="0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workbookViewId="0">
      <selection activeCell="F22" sqref="F22"/>
    </sheetView>
  </sheetViews>
  <sheetFormatPr defaultRowHeight="15" x14ac:dyDescent="0.25"/>
  <cols>
    <col min="1" max="1" width="19.42578125" customWidth="1"/>
    <col min="2" max="2" width="15.140625" customWidth="1"/>
    <col min="3" max="3" width="14.85546875" customWidth="1"/>
    <col min="4" max="4" width="15.85546875" customWidth="1"/>
    <col min="5" max="5" width="14.42578125" customWidth="1"/>
    <col min="6" max="6" width="14.28515625" customWidth="1"/>
    <col min="7" max="7" width="5.85546875" customWidth="1"/>
    <col min="8" max="8" width="6" customWidth="1"/>
    <col min="9" max="9" width="14" customWidth="1"/>
    <col min="10" max="10" width="12.28515625" customWidth="1"/>
    <col min="11" max="11" width="12.5703125" customWidth="1"/>
    <col min="12" max="12" width="6.7109375" hidden="1" customWidth="1"/>
    <col min="13" max="13" width="10.28515625" hidden="1" customWidth="1"/>
    <col min="14" max="14" width="10.42578125" hidden="1" customWidth="1"/>
    <col min="15" max="15" width="15.5703125" customWidth="1"/>
    <col min="16" max="16" width="20.42578125" customWidth="1"/>
    <col min="17" max="17" width="15.7109375" customWidth="1"/>
    <col min="18" max="18" width="13.85546875" customWidth="1"/>
    <col min="19" max="19" width="11.5703125" customWidth="1"/>
    <col min="20" max="21" width="12.5703125" customWidth="1"/>
    <col min="22" max="22" width="13.140625" customWidth="1"/>
    <col min="23" max="23" width="14" customWidth="1"/>
    <col min="24" max="25" width="14.85546875" customWidth="1"/>
    <col min="26" max="26" width="12.7109375" customWidth="1"/>
    <col min="27" max="27" width="0.28515625" customWidth="1"/>
    <col min="28" max="28" width="12.42578125" hidden="1" customWidth="1"/>
    <col min="29" max="29" width="12.42578125" customWidth="1"/>
  </cols>
  <sheetData>
    <row r="1" spans="1:29" x14ac:dyDescent="0.25">
      <c r="A1" s="57" t="s">
        <v>54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</row>
    <row r="2" spans="1:29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5"/>
      <c r="O2" s="13"/>
      <c r="P2" s="13"/>
      <c r="Q2" s="13"/>
      <c r="R2" s="13"/>
      <c r="S2" s="13"/>
      <c r="T2" s="29"/>
      <c r="U2" s="36"/>
      <c r="V2" s="26"/>
      <c r="W2" s="26"/>
      <c r="X2" s="26"/>
      <c r="Y2" s="46"/>
      <c r="Z2" s="26"/>
      <c r="AA2" s="13"/>
    </row>
    <row r="3" spans="1:29" x14ac:dyDescent="0.25">
      <c r="A3" s="52" t="s">
        <v>0</v>
      </c>
      <c r="B3" s="67" t="s">
        <v>14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24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8"/>
      <c r="AC3" s="14"/>
    </row>
    <row r="4" spans="1:29" ht="38.25" customHeight="1" x14ac:dyDescent="0.25">
      <c r="A4" s="53"/>
      <c r="B4" s="55" t="s">
        <v>15</v>
      </c>
      <c r="C4" s="55" t="s">
        <v>10</v>
      </c>
      <c r="D4" s="59" t="s">
        <v>18</v>
      </c>
      <c r="E4" s="60"/>
      <c r="F4" s="60"/>
      <c r="G4" s="60"/>
      <c r="H4" s="60"/>
      <c r="I4" s="60"/>
      <c r="J4" s="60"/>
      <c r="K4" s="60"/>
      <c r="L4" s="60"/>
      <c r="M4" s="61"/>
      <c r="N4" s="34"/>
      <c r="O4" s="62" t="s">
        <v>30</v>
      </c>
      <c r="P4" s="55" t="s">
        <v>24</v>
      </c>
      <c r="Q4" s="55" t="s">
        <v>23</v>
      </c>
      <c r="R4" s="55" t="s">
        <v>27</v>
      </c>
      <c r="S4" s="55" t="s">
        <v>25</v>
      </c>
      <c r="T4" s="55" t="s">
        <v>35</v>
      </c>
      <c r="U4" s="42"/>
      <c r="V4" s="55" t="s">
        <v>53</v>
      </c>
      <c r="W4" s="55" t="s">
        <v>33</v>
      </c>
      <c r="X4" s="65" t="s">
        <v>48</v>
      </c>
      <c r="Y4" s="65" t="s">
        <v>44</v>
      </c>
      <c r="Z4" s="65" t="s">
        <v>49</v>
      </c>
      <c r="AA4" s="63"/>
      <c r="AB4" s="69" t="s">
        <v>20</v>
      </c>
      <c r="AC4" s="15"/>
    </row>
    <row r="5" spans="1:29" ht="99.75" customHeight="1" x14ac:dyDescent="0.25">
      <c r="A5" s="54"/>
      <c r="B5" s="58"/>
      <c r="C5" s="58"/>
      <c r="D5" s="17" t="s">
        <v>19</v>
      </c>
      <c r="E5" s="17" t="s">
        <v>16</v>
      </c>
      <c r="F5" s="17" t="s">
        <v>47</v>
      </c>
      <c r="G5" s="17" t="s">
        <v>46</v>
      </c>
      <c r="H5" s="17" t="s">
        <v>39</v>
      </c>
      <c r="I5" s="17" t="s">
        <v>40</v>
      </c>
      <c r="J5" s="17" t="s">
        <v>11</v>
      </c>
      <c r="K5" s="17" t="s">
        <v>37</v>
      </c>
      <c r="L5" s="17" t="s">
        <v>22</v>
      </c>
      <c r="M5" s="17"/>
      <c r="N5" s="17" t="s">
        <v>28</v>
      </c>
      <c r="O5" s="58"/>
      <c r="P5" s="56"/>
      <c r="Q5" s="56"/>
      <c r="R5" s="56"/>
      <c r="S5" s="56"/>
      <c r="T5" s="56"/>
      <c r="U5" s="43" t="s">
        <v>51</v>
      </c>
      <c r="V5" s="56"/>
      <c r="W5" s="56"/>
      <c r="X5" s="66"/>
      <c r="Y5" s="66"/>
      <c r="Z5" s="66"/>
      <c r="AA5" s="64"/>
      <c r="AB5" s="70"/>
      <c r="AC5" s="15"/>
    </row>
    <row r="6" spans="1:29" x14ac:dyDescent="0.25">
      <c r="A6" s="38" t="s">
        <v>1</v>
      </c>
      <c r="B6" s="18">
        <f>SUM(C6:D6)</f>
        <v>52276500</v>
      </c>
      <c r="C6" s="39">
        <v>52276300</v>
      </c>
      <c r="D6" s="18">
        <f>K6+J6+I6+H6+G6+F6</f>
        <v>200</v>
      </c>
      <c r="E6" s="18"/>
      <c r="F6" s="39"/>
      <c r="G6" s="39"/>
      <c r="H6" s="39"/>
      <c r="I6" s="18"/>
      <c r="J6" s="39"/>
      <c r="K6" s="39">
        <v>200</v>
      </c>
      <c r="L6" s="39">
        <v>0</v>
      </c>
      <c r="M6" s="39"/>
      <c r="N6" s="39"/>
      <c r="O6" s="18">
        <f t="shared" ref="O6:O13" si="0">B6</f>
        <v>52276500</v>
      </c>
      <c r="P6" s="18">
        <f>R6+S6+T6+U6+V6+W6+X6+Y6+Z6</f>
        <v>38761192</v>
      </c>
      <c r="Q6" s="39"/>
      <c r="R6" s="39"/>
      <c r="S6" s="39">
        <v>61092</v>
      </c>
      <c r="T6" s="39"/>
      <c r="U6" s="39"/>
      <c r="V6" s="39">
        <v>7800000</v>
      </c>
      <c r="W6" s="18">
        <v>9954100</v>
      </c>
      <c r="X6" s="18">
        <v>5306000</v>
      </c>
      <c r="Y6" s="18">
        <v>15640000</v>
      </c>
      <c r="Z6" s="18"/>
      <c r="AA6" s="27"/>
      <c r="AB6" s="1"/>
      <c r="AC6" s="15"/>
    </row>
    <row r="7" spans="1:29" x14ac:dyDescent="0.25">
      <c r="A7" s="38" t="s">
        <v>2</v>
      </c>
      <c r="B7" s="18">
        <f t="shared" ref="B7:B14" si="1">SUM(C7:D7)</f>
        <v>11011634</v>
      </c>
      <c r="C7" s="39">
        <v>9212900</v>
      </c>
      <c r="D7" s="18">
        <f>E7+F7+G7+J7+K7+N7+I7+H7</f>
        <v>1798734</v>
      </c>
      <c r="E7" s="39">
        <v>859800</v>
      </c>
      <c r="F7" s="39">
        <v>548000</v>
      </c>
      <c r="G7" s="18">
        <v>0</v>
      </c>
      <c r="H7" s="39"/>
      <c r="I7" s="18"/>
      <c r="J7" s="39">
        <v>390734</v>
      </c>
      <c r="K7" s="39">
        <v>200</v>
      </c>
      <c r="L7" s="39">
        <v>0</v>
      </c>
      <c r="M7" s="39"/>
      <c r="N7" s="39"/>
      <c r="O7" s="18">
        <f t="shared" si="0"/>
        <v>11011634</v>
      </c>
      <c r="P7" s="18">
        <f>Z7+Y7+X7+W7+V7+U7+T7+S7+Q7</f>
        <v>732851</v>
      </c>
      <c r="Q7" s="39">
        <v>690000</v>
      </c>
      <c r="R7" s="39"/>
      <c r="S7" s="39">
        <v>42001</v>
      </c>
      <c r="T7" s="39">
        <v>850</v>
      </c>
      <c r="U7" s="39"/>
      <c r="V7" s="18"/>
      <c r="W7" s="18"/>
      <c r="X7" s="18"/>
      <c r="Y7" s="18"/>
      <c r="Z7" s="39"/>
      <c r="AA7" s="27"/>
      <c r="AB7" s="1"/>
      <c r="AC7" s="15"/>
    </row>
    <row r="8" spans="1:29" x14ac:dyDescent="0.25">
      <c r="A8" s="38" t="s">
        <v>3</v>
      </c>
      <c r="B8" s="18">
        <f t="shared" si="1"/>
        <v>2402234</v>
      </c>
      <c r="C8" s="39">
        <v>979000</v>
      </c>
      <c r="D8" s="18">
        <f t="shared" ref="D8:D13" si="2">E8+F8+G8+J8+K8+N8</f>
        <v>1423234</v>
      </c>
      <c r="E8" s="39">
        <v>332500</v>
      </c>
      <c r="F8" s="39">
        <v>700000</v>
      </c>
      <c r="G8" s="18">
        <v>0</v>
      </c>
      <c r="H8" s="39"/>
      <c r="I8" s="39"/>
      <c r="J8" s="39">
        <v>390734</v>
      </c>
      <c r="K8" s="39"/>
      <c r="L8" s="39">
        <v>0</v>
      </c>
      <c r="M8" s="39"/>
      <c r="N8" s="39"/>
      <c r="O8" s="18">
        <f t="shared" si="0"/>
        <v>2402234</v>
      </c>
      <c r="P8" s="18">
        <f t="shared" ref="P8:P13" si="3">Q8+R8+S8+T8+U8+V8+W8+X8+Z8</f>
        <v>153699</v>
      </c>
      <c r="Q8" s="39">
        <v>65000</v>
      </c>
      <c r="R8" s="39">
        <v>80000</v>
      </c>
      <c r="S8" s="39">
        <v>7637</v>
      </c>
      <c r="T8" s="39">
        <v>531</v>
      </c>
      <c r="U8" s="39">
        <v>531</v>
      </c>
      <c r="V8" s="18"/>
      <c r="W8" s="39"/>
      <c r="X8" s="39"/>
      <c r="Y8" s="39"/>
      <c r="Z8" s="39"/>
      <c r="AA8" s="27"/>
      <c r="AB8" s="7">
        <v>579800</v>
      </c>
      <c r="AC8" s="15"/>
    </row>
    <row r="9" spans="1:29" x14ac:dyDescent="0.25">
      <c r="A9" s="38" t="s">
        <v>4</v>
      </c>
      <c r="B9" s="18">
        <f t="shared" si="1"/>
        <v>2703034</v>
      </c>
      <c r="C9" s="39">
        <v>2089000</v>
      </c>
      <c r="D9" s="18">
        <f t="shared" si="2"/>
        <v>614034</v>
      </c>
      <c r="E9" s="39">
        <v>223300</v>
      </c>
      <c r="F9" s="39">
        <v>0</v>
      </c>
      <c r="G9" s="18">
        <v>0</v>
      </c>
      <c r="H9" s="39"/>
      <c r="I9" s="39"/>
      <c r="J9" s="39">
        <v>390734</v>
      </c>
      <c r="K9" s="39"/>
      <c r="L9" s="39">
        <v>0</v>
      </c>
      <c r="M9" s="39"/>
      <c r="N9" s="39"/>
      <c r="O9" s="18">
        <f t="shared" si="0"/>
        <v>2703034</v>
      </c>
      <c r="P9" s="18">
        <f t="shared" si="3"/>
        <v>470608</v>
      </c>
      <c r="Q9" s="39">
        <v>360000</v>
      </c>
      <c r="R9" s="39">
        <v>100000</v>
      </c>
      <c r="S9" s="39">
        <v>9546</v>
      </c>
      <c r="T9" s="39">
        <v>531</v>
      </c>
      <c r="U9" s="39">
        <v>531</v>
      </c>
      <c r="V9" s="18"/>
      <c r="W9" s="39"/>
      <c r="X9" s="39"/>
      <c r="Y9" s="39"/>
      <c r="Z9" s="39"/>
      <c r="AA9" s="27"/>
      <c r="AB9" s="7">
        <v>1153900</v>
      </c>
      <c r="AC9" s="15"/>
    </row>
    <row r="10" spans="1:29" x14ac:dyDescent="0.25">
      <c r="A10" s="38" t="s">
        <v>5</v>
      </c>
      <c r="B10" s="18">
        <f t="shared" si="1"/>
        <v>2317394</v>
      </c>
      <c r="C10" s="39">
        <v>2018000</v>
      </c>
      <c r="D10" s="18">
        <f t="shared" si="2"/>
        <v>299394</v>
      </c>
      <c r="E10" s="39">
        <v>143100</v>
      </c>
      <c r="F10" s="39">
        <v>0</v>
      </c>
      <c r="G10" s="18">
        <v>0</v>
      </c>
      <c r="H10" s="39"/>
      <c r="I10" s="39"/>
      <c r="J10" s="39">
        <v>156294</v>
      </c>
      <c r="K10" s="39"/>
      <c r="L10" s="39">
        <v>0</v>
      </c>
      <c r="M10" s="39"/>
      <c r="N10" s="39"/>
      <c r="O10" s="18">
        <f t="shared" si="0"/>
        <v>2317394</v>
      </c>
      <c r="P10" s="18">
        <f t="shared" si="3"/>
        <v>298699</v>
      </c>
      <c r="Q10" s="39">
        <v>170000</v>
      </c>
      <c r="R10" s="39">
        <v>120000</v>
      </c>
      <c r="S10" s="39">
        <v>7637</v>
      </c>
      <c r="T10" s="39">
        <v>531</v>
      </c>
      <c r="U10" s="39">
        <v>531</v>
      </c>
      <c r="V10" s="18"/>
      <c r="W10" s="39"/>
      <c r="X10" s="39"/>
      <c r="Y10" s="39"/>
      <c r="Z10" s="39"/>
      <c r="AA10" s="27"/>
      <c r="AB10" s="7">
        <v>690900</v>
      </c>
      <c r="AC10" s="15"/>
    </row>
    <row r="11" spans="1:29" x14ac:dyDescent="0.25">
      <c r="A11" s="38" t="s">
        <v>6</v>
      </c>
      <c r="B11" s="18">
        <f t="shared" si="1"/>
        <v>3635934</v>
      </c>
      <c r="C11" s="39">
        <v>2558100</v>
      </c>
      <c r="D11" s="18">
        <f t="shared" si="2"/>
        <v>1077834</v>
      </c>
      <c r="E11" s="39">
        <v>233100</v>
      </c>
      <c r="F11" s="39">
        <v>454000</v>
      </c>
      <c r="G11" s="18">
        <v>0</v>
      </c>
      <c r="H11" s="39"/>
      <c r="I11" s="39"/>
      <c r="J11" s="39">
        <v>390734</v>
      </c>
      <c r="K11" s="39"/>
      <c r="L11" s="39">
        <v>0</v>
      </c>
      <c r="M11" s="39"/>
      <c r="N11" s="39"/>
      <c r="O11" s="18">
        <f t="shared" si="0"/>
        <v>3635934</v>
      </c>
      <c r="P11" s="18">
        <f t="shared" si="3"/>
        <v>233699</v>
      </c>
      <c r="Q11" s="39">
        <v>105000</v>
      </c>
      <c r="R11" s="39">
        <v>120000</v>
      </c>
      <c r="S11" s="39">
        <v>7637</v>
      </c>
      <c r="T11" s="39">
        <v>531</v>
      </c>
      <c r="U11" s="39">
        <v>531</v>
      </c>
      <c r="V11" s="18"/>
      <c r="W11" s="39"/>
      <c r="X11" s="39"/>
      <c r="Y11" s="39"/>
      <c r="Z11" s="39"/>
      <c r="AA11" s="27"/>
      <c r="AB11" s="7">
        <v>689100</v>
      </c>
      <c r="AC11" s="15"/>
    </row>
    <row r="12" spans="1:29" x14ac:dyDescent="0.25">
      <c r="A12" s="38" t="s">
        <v>7</v>
      </c>
      <c r="B12" s="18">
        <f t="shared" si="1"/>
        <v>2586994</v>
      </c>
      <c r="C12" s="39">
        <v>1547000</v>
      </c>
      <c r="D12" s="18">
        <f t="shared" si="2"/>
        <v>1039994</v>
      </c>
      <c r="E12" s="39">
        <v>85700</v>
      </c>
      <c r="F12" s="39">
        <v>798000</v>
      </c>
      <c r="G12" s="18">
        <v>0</v>
      </c>
      <c r="H12" s="39"/>
      <c r="I12" s="39"/>
      <c r="J12" s="39">
        <v>156294</v>
      </c>
      <c r="K12" s="39"/>
      <c r="L12" s="39">
        <v>0</v>
      </c>
      <c r="M12" s="39"/>
      <c r="N12" s="39"/>
      <c r="O12" s="18">
        <f t="shared" si="0"/>
        <v>2586994</v>
      </c>
      <c r="P12" s="18">
        <f t="shared" si="3"/>
        <v>184880</v>
      </c>
      <c r="Q12" s="39">
        <v>105000</v>
      </c>
      <c r="R12" s="39">
        <v>75000</v>
      </c>
      <c r="S12" s="39">
        <v>3818</v>
      </c>
      <c r="T12" s="39">
        <v>531</v>
      </c>
      <c r="U12" s="39">
        <v>531</v>
      </c>
      <c r="V12" s="18"/>
      <c r="W12" s="39"/>
      <c r="X12" s="39"/>
      <c r="Y12" s="39"/>
      <c r="Z12" s="39"/>
      <c r="AA12" s="27"/>
      <c r="AB12" s="7">
        <v>576500</v>
      </c>
      <c r="AC12" s="15"/>
    </row>
    <row r="13" spans="1:29" x14ac:dyDescent="0.25">
      <c r="A13" s="38" t="s">
        <v>8</v>
      </c>
      <c r="B13" s="18">
        <f t="shared" si="1"/>
        <v>4058294</v>
      </c>
      <c r="C13" s="39">
        <v>3872400</v>
      </c>
      <c r="D13" s="18">
        <f t="shared" si="2"/>
        <v>185894</v>
      </c>
      <c r="E13" s="39">
        <v>29600</v>
      </c>
      <c r="F13" s="39">
        <v>0</v>
      </c>
      <c r="G13" s="18">
        <v>0</v>
      </c>
      <c r="H13" s="39"/>
      <c r="I13" s="39"/>
      <c r="J13" s="39">
        <v>156294</v>
      </c>
      <c r="K13" s="39"/>
      <c r="L13" s="39">
        <v>0</v>
      </c>
      <c r="M13" s="39"/>
      <c r="N13" s="39"/>
      <c r="O13" s="18">
        <f t="shared" si="0"/>
        <v>4058294</v>
      </c>
      <c r="P13" s="18">
        <f t="shared" si="3"/>
        <v>835820</v>
      </c>
      <c r="Q13" s="39">
        <v>680000</v>
      </c>
      <c r="R13" s="39">
        <v>145000</v>
      </c>
      <c r="S13" s="39">
        <v>9546</v>
      </c>
      <c r="T13" s="39">
        <v>637</v>
      </c>
      <c r="U13" s="39">
        <v>637</v>
      </c>
      <c r="V13" s="18"/>
      <c r="W13" s="39"/>
      <c r="X13" s="39"/>
      <c r="Y13" s="39"/>
      <c r="Z13" s="39"/>
      <c r="AA13" s="27"/>
      <c r="AB13" s="7">
        <v>1151400</v>
      </c>
      <c r="AC13" s="15"/>
    </row>
    <row r="14" spans="1:29" x14ac:dyDescent="0.25">
      <c r="A14" s="1" t="s">
        <v>9</v>
      </c>
      <c r="B14" s="19">
        <f t="shared" si="1"/>
        <v>80992018</v>
      </c>
      <c r="C14" s="19">
        <f t="shared" ref="C14:N14" si="4">SUM(C6:C13)</f>
        <v>74552700</v>
      </c>
      <c r="D14" s="19">
        <f t="shared" si="4"/>
        <v>6439318</v>
      </c>
      <c r="E14" s="19">
        <f t="shared" si="4"/>
        <v>1907100</v>
      </c>
      <c r="F14" s="19">
        <f t="shared" si="4"/>
        <v>2500000</v>
      </c>
      <c r="G14" s="19">
        <f t="shared" si="4"/>
        <v>0</v>
      </c>
      <c r="H14" s="19">
        <f t="shared" si="4"/>
        <v>0</v>
      </c>
      <c r="I14" s="19">
        <f t="shared" si="4"/>
        <v>0</v>
      </c>
      <c r="J14" s="19">
        <f t="shared" si="4"/>
        <v>2031818</v>
      </c>
      <c r="K14" s="19">
        <f t="shared" si="4"/>
        <v>400</v>
      </c>
      <c r="L14" s="47">
        <f t="shared" si="4"/>
        <v>0</v>
      </c>
      <c r="M14" s="47">
        <f t="shared" si="4"/>
        <v>0</v>
      </c>
      <c r="N14" s="47">
        <f t="shared" si="4"/>
        <v>0</v>
      </c>
      <c r="O14" s="19">
        <f>O6+O7+O8+O9+O10+O11+O12+O13</f>
        <v>80992018</v>
      </c>
      <c r="P14" s="19">
        <f t="shared" ref="P14:AA14" si="5">P6+P7+P8+P9+P10+P11+P12+P13</f>
        <v>41671448</v>
      </c>
      <c r="Q14" s="19">
        <f t="shared" si="5"/>
        <v>2175000</v>
      </c>
      <c r="R14" s="19">
        <f t="shared" si="5"/>
        <v>640000</v>
      </c>
      <c r="S14" s="19">
        <f>S6+S7+S8+S9+S10+S11+S12+S13</f>
        <v>148914</v>
      </c>
      <c r="T14" s="19">
        <f>T6+T7+T8+T9+T10+T11+T12+T13</f>
        <v>4142</v>
      </c>
      <c r="U14" s="19">
        <f>U6+U7+U8+U9+U10+U11+U12+U13</f>
        <v>3292</v>
      </c>
      <c r="V14" s="19">
        <f>V6+V7+V8+V9+V10+V11+V12+V13</f>
        <v>7800000</v>
      </c>
      <c r="W14" s="19">
        <f t="shared" ref="W14:Z14" si="6">W6+W7+W8+W9+W10+W11+W12+W13</f>
        <v>9954100</v>
      </c>
      <c r="X14" s="19">
        <f t="shared" si="6"/>
        <v>5306000</v>
      </c>
      <c r="Y14" s="19">
        <f t="shared" si="6"/>
        <v>15640000</v>
      </c>
      <c r="Z14" s="19">
        <f t="shared" si="6"/>
        <v>0</v>
      </c>
      <c r="AA14" s="28">
        <f t="shared" si="5"/>
        <v>0</v>
      </c>
      <c r="AB14" s="6">
        <f>AB8+AB9+AB10+AB11+AB12+AB13</f>
        <v>4841600</v>
      </c>
      <c r="AC14" s="16"/>
    </row>
    <row r="15" spans="1:29" x14ac:dyDescent="0.25">
      <c r="C15" s="35"/>
      <c r="D15" s="35"/>
      <c r="E15" s="35"/>
      <c r="O15" s="35"/>
      <c r="P15" s="50"/>
      <c r="Q15" s="35"/>
      <c r="R15" s="35"/>
      <c r="S15" s="35"/>
      <c r="T15" s="35"/>
      <c r="U15" s="35"/>
      <c r="V15" s="35"/>
    </row>
    <row r="16" spans="1:29" x14ac:dyDescent="0.25">
      <c r="E16" s="35"/>
    </row>
    <row r="18" spans="3:4" x14ac:dyDescent="0.25">
      <c r="C18" s="2"/>
      <c r="D18" s="2"/>
    </row>
  </sheetData>
  <mergeCells count="20">
    <mergeCell ref="X4:X5"/>
    <mergeCell ref="O3:AB3"/>
    <mergeCell ref="AB4:AB5"/>
    <mergeCell ref="B3:M3"/>
    <mergeCell ref="A3:A5"/>
    <mergeCell ref="T4:T5"/>
    <mergeCell ref="A1:AA1"/>
    <mergeCell ref="B4:B5"/>
    <mergeCell ref="C4:C5"/>
    <mergeCell ref="D4:M4"/>
    <mergeCell ref="O4:O5"/>
    <mergeCell ref="P4:P5"/>
    <mergeCell ref="Q4:Q5"/>
    <mergeCell ref="R4:R5"/>
    <mergeCell ref="AA4:AA5"/>
    <mergeCell ref="S4:S5"/>
    <mergeCell ref="V4:V5"/>
    <mergeCell ref="W4:W5"/>
    <mergeCell ref="Z4:Z5"/>
    <mergeCell ref="Y4:Y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workbookViewId="0">
      <selection activeCell="I14" sqref="I14"/>
    </sheetView>
  </sheetViews>
  <sheetFormatPr defaultRowHeight="15" x14ac:dyDescent="0.25"/>
  <cols>
    <col min="1" max="1" width="18.140625" customWidth="1"/>
    <col min="2" max="2" width="15.140625" customWidth="1"/>
    <col min="3" max="3" width="14.85546875" customWidth="1"/>
    <col min="4" max="4" width="16.5703125" customWidth="1"/>
    <col min="5" max="5" width="14.42578125" customWidth="1"/>
    <col min="6" max="6" width="7" customWidth="1"/>
    <col min="7" max="7" width="5.42578125" customWidth="1"/>
    <col min="8" max="8" width="8.5703125" customWidth="1"/>
    <col min="9" max="9" width="13.85546875" customWidth="1"/>
    <col min="10" max="10" width="12" customWidth="1"/>
    <col min="11" max="11" width="9.28515625" hidden="1" customWidth="1"/>
    <col min="12" max="14" width="15.85546875" customWidth="1"/>
    <col min="15" max="15" width="15.140625" customWidth="1"/>
    <col min="16" max="17" width="14" customWidth="1"/>
    <col min="18" max="18" width="12" customWidth="1"/>
    <col min="19" max="19" width="14.5703125" customWidth="1"/>
    <col min="20" max="20" width="15.85546875" customWidth="1"/>
    <col min="21" max="21" width="17.42578125" customWidth="1"/>
    <col min="22" max="22" width="14.7109375" customWidth="1"/>
    <col min="23" max="23" width="11.7109375" hidden="1" customWidth="1"/>
    <col min="24" max="24" width="16.28515625" hidden="1" customWidth="1"/>
    <col min="25" max="25" width="17.85546875" hidden="1" customWidth="1"/>
    <col min="26" max="26" width="14" hidden="1" customWidth="1"/>
  </cols>
  <sheetData>
    <row r="1" spans="1:27" x14ac:dyDescent="0.25">
      <c r="A1" s="71" t="s">
        <v>52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23"/>
      <c r="X1" s="22"/>
      <c r="Y1" s="22"/>
    </row>
    <row r="2" spans="1:27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  <c r="M2" s="30"/>
      <c r="N2" s="40"/>
      <c r="O2" s="36"/>
      <c r="P2" s="40"/>
      <c r="Q2" s="41"/>
      <c r="R2" s="36"/>
      <c r="S2" s="40"/>
      <c r="T2" s="30"/>
      <c r="U2" s="30"/>
      <c r="V2" s="5"/>
      <c r="W2" s="23"/>
      <c r="X2" s="22"/>
      <c r="Y2" s="22"/>
    </row>
    <row r="3" spans="1:27" x14ac:dyDescent="0.25">
      <c r="A3" s="52" t="s">
        <v>0</v>
      </c>
      <c r="B3" s="67" t="s">
        <v>14</v>
      </c>
      <c r="C3" s="67"/>
      <c r="D3" s="67"/>
      <c r="E3" s="67"/>
      <c r="F3" s="67"/>
      <c r="G3" s="67"/>
      <c r="H3" s="67"/>
      <c r="I3" s="67"/>
      <c r="J3" s="67"/>
      <c r="K3" s="67"/>
      <c r="L3" s="72" t="s">
        <v>13</v>
      </c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4"/>
    </row>
    <row r="4" spans="1:27" ht="24" customHeight="1" x14ac:dyDescent="0.25">
      <c r="A4" s="53"/>
      <c r="B4" s="55" t="s">
        <v>15</v>
      </c>
      <c r="C4" s="55" t="s">
        <v>10</v>
      </c>
      <c r="D4" s="59" t="s">
        <v>18</v>
      </c>
      <c r="E4" s="60"/>
      <c r="F4" s="60"/>
      <c r="G4" s="60"/>
      <c r="H4" s="60"/>
      <c r="I4" s="60"/>
      <c r="J4" s="60"/>
      <c r="K4" s="61"/>
      <c r="L4" s="55" t="s">
        <v>31</v>
      </c>
      <c r="M4" s="55" t="s">
        <v>24</v>
      </c>
      <c r="N4" s="55" t="s">
        <v>23</v>
      </c>
      <c r="O4" s="55" t="s">
        <v>27</v>
      </c>
      <c r="P4" s="55" t="s">
        <v>25</v>
      </c>
      <c r="Q4" s="42"/>
      <c r="R4" s="55" t="s">
        <v>42</v>
      </c>
      <c r="S4" s="55" t="s">
        <v>26</v>
      </c>
      <c r="T4" s="55" t="s">
        <v>45</v>
      </c>
      <c r="U4" s="65" t="s">
        <v>50</v>
      </c>
      <c r="V4" s="55" t="s">
        <v>34</v>
      </c>
      <c r="W4" s="63" t="s">
        <v>32</v>
      </c>
      <c r="X4" s="63" t="s">
        <v>28</v>
      </c>
      <c r="Y4" s="63"/>
      <c r="Z4" s="75" t="s">
        <v>17</v>
      </c>
    </row>
    <row r="5" spans="1:27" ht="71.25" customHeight="1" x14ac:dyDescent="0.25">
      <c r="A5" s="54"/>
      <c r="B5" s="58"/>
      <c r="C5" s="58"/>
      <c r="D5" s="17" t="s">
        <v>19</v>
      </c>
      <c r="E5" s="17" t="s">
        <v>16</v>
      </c>
      <c r="F5" s="17" t="s">
        <v>38</v>
      </c>
      <c r="G5" s="17" t="s">
        <v>43</v>
      </c>
      <c r="H5" s="17" t="s">
        <v>40</v>
      </c>
      <c r="I5" s="17" t="s">
        <v>11</v>
      </c>
      <c r="J5" s="17" t="s">
        <v>12</v>
      </c>
      <c r="K5" s="17"/>
      <c r="L5" s="58"/>
      <c r="M5" s="56"/>
      <c r="N5" s="56"/>
      <c r="O5" s="56"/>
      <c r="P5" s="56"/>
      <c r="Q5" s="43" t="s">
        <v>35</v>
      </c>
      <c r="R5" s="56"/>
      <c r="S5" s="56"/>
      <c r="T5" s="56"/>
      <c r="U5" s="66"/>
      <c r="V5" s="56"/>
      <c r="W5" s="64"/>
      <c r="X5" s="64"/>
      <c r="Y5" s="64"/>
      <c r="Z5" s="76"/>
    </row>
    <row r="6" spans="1:27" x14ac:dyDescent="0.25">
      <c r="A6" s="38" t="s">
        <v>1</v>
      </c>
      <c r="B6" s="20">
        <f>SUM(C6:D6)</f>
        <v>55279100</v>
      </c>
      <c r="C6" s="48">
        <v>55278900</v>
      </c>
      <c r="D6" s="20">
        <f t="shared" ref="D6:D14" si="0">SUM(E6:K6)</f>
        <v>200</v>
      </c>
      <c r="E6" s="48"/>
      <c r="F6" s="48"/>
      <c r="G6" s="48"/>
      <c r="H6" s="20">
        <v>0</v>
      </c>
      <c r="I6" s="48"/>
      <c r="J6" s="20">
        <v>200</v>
      </c>
      <c r="K6" s="48"/>
      <c r="L6" s="20">
        <f t="shared" ref="L6:L14" si="1">B6</f>
        <v>55279100</v>
      </c>
      <c r="M6" s="21">
        <f>V6+U6+T6+S6+R6+Q6+P6+O6+N6</f>
        <v>36759900</v>
      </c>
      <c r="N6" s="48"/>
      <c r="O6" s="48"/>
      <c r="P6" s="48"/>
      <c r="Q6" s="48"/>
      <c r="R6" s="48"/>
      <c r="S6" s="20">
        <v>7800000</v>
      </c>
      <c r="T6" s="18">
        <v>10119900</v>
      </c>
      <c r="U6" s="18">
        <v>3200000</v>
      </c>
      <c r="V6" s="18">
        <v>15640000</v>
      </c>
      <c r="W6" s="8"/>
      <c r="X6" s="8"/>
      <c r="Y6" s="8"/>
      <c r="Z6" s="11">
        <v>0</v>
      </c>
      <c r="AA6" s="9"/>
    </row>
    <row r="7" spans="1:27" x14ac:dyDescent="0.25">
      <c r="A7" s="38" t="s">
        <v>2</v>
      </c>
      <c r="B7" s="20">
        <f t="shared" ref="B7:B14" si="2">SUM(C7:D7)</f>
        <v>10964350</v>
      </c>
      <c r="C7" s="48">
        <v>9675900</v>
      </c>
      <c r="D7" s="20">
        <f t="shared" si="0"/>
        <v>1288450</v>
      </c>
      <c r="E7" s="20">
        <v>859800</v>
      </c>
      <c r="F7" s="20">
        <v>0</v>
      </c>
      <c r="G7" s="20"/>
      <c r="H7" s="20">
        <v>0</v>
      </c>
      <c r="I7" s="48">
        <v>428450</v>
      </c>
      <c r="J7" s="20">
        <v>200</v>
      </c>
      <c r="K7" s="48"/>
      <c r="L7" s="20">
        <f t="shared" si="1"/>
        <v>10964350</v>
      </c>
      <c r="M7" s="21">
        <f t="shared" ref="M7:M13" si="3">V7+U7+T7+S7+R7+Q7+P7+O7+N7</f>
        <v>0</v>
      </c>
      <c r="N7" s="20"/>
      <c r="O7" s="48"/>
      <c r="P7" s="48"/>
      <c r="Q7" s="20"/>
      <c r="R7" s="20"/>
      <c r="S7" s="20"/>
      <c r="T7" s="18">
        <v>0</v>
      </c>
      <c r="U7" s="18">
        <v>0</v>
      </c>
      <c r="V7" s="18">
        <v>0</v>
      </c>
      <c r="W7" s="8"/>
      <c r="X7" s="8"/>
      <c r="Y7" s="8"/>
      <c r="Z7" s="11">
        <v>0</v>
      </c>
      <c r="AA7" s="9"/>
    </row>
    <row r="8" spans="1:27" x14ac:dyDescent="0.25">
      <c r="A8" s="38" t="s">
        <v>3</v>
      </c>
      <c r="B8" s="20">
        <f t="shared" si="2"/>
        <v>1765950</v>
      </c>
      <c r="C8" s="48">
        <v>1005000</v>
      </c>
      <c r="D8" s="20">
        <f t="shared" si="0"/>
        <v>760950</v>
      </c>
      <c r="E8" s="20">
        <v>332500</v>
      </c>
      <c r="F8" s="20">
        <v>0</v>
      </c>
      <c r="G8" s="20"/>
      <c r="H8" s="20"/>
      <c r="I8" s="48">
        <v>428450</v>
      </c>
      <c r="J8" s="20"/>
      <c r="K8" s="48"/>
      <c r="L8" s="20">
        <f t="shared" si="1"/>
        <v>1765950</v>
      </c>
      <c r="M8" s="21">
        <f t="shared" si="3"/>
        <v>0</v>
      </c>
      <c r="N8" s="20"/>
      <c r="O8" s="20"/>
      <c r="P8" s="48"/>
      <c r="Q8" s="20"/>
      <c r="R8" s="20"/>
      <c r="S8" s="20"/>
      <c r="T8" s="18"/>
      <c r="U8" s="18"/>
      <c r="V8" s="18"/>
      <c r="W8" s="8"/>
      <c r="X8" s="8"/>
      <c r="Y8" s="8"/>
      <c r="Z8" s="11">
        <v>0</v>
      </c>
      <c r="AA8" s="9"/>
    </row>
    <row r="9" spans="1:27" x14ac:dyDescent="0.25">
      <c r="A9" s="38" t="s">
        <v>4</v>
      </c>
      <c r="B9" s="20">
        <f t="shared" si="2"/>
        <v>2804750</v>
      </c>
      <c r="C9" s="48">
        <v>2153000</v>
      </c>
      <c r="D9" s="20">
        <f t="shared" si="0"/>
        <v>651750</v>
      </c>
      <c r="E9" s="20">
        <v>223300</v>
      </c>
      <c r="F9" s="20">
        <v>0</v>
      </c>
      <c r="G9" s="20"/>
      <c r="H9" s="20"/>
      <c r="I9" s="48">
        <v>428450</v>
      </c>
      <c r="J9" s="20"/>
      <c r="K9" s="48"/>
      <c r="L9" s="20">
        <f t="shared" si="1"/>
        <v>2804750</v>
      </c>
      <c r="M9" s="21">
        <f t="shared" si="3"/>
        <v>0</v>
      </c>
      <c r="N9" s="20"/>
      <c r="O9" s="20"/>
      <c r="P9" s="48"/>
      <c r="Q9" s="20"/>
      <c r="R9" s="20"/>
      <c r="S9" s="20"/>
      <c r="T9" s="18"/>
      <c r="U9" s="18"/>
      <c r="V9" s="18"/>
      <c r="W9" s="8"/>
      <c r="X9" s="8"/>
      <c r="Y9" s="8"/>
      <c r="Z9" s="11">
        <v>0</v>
      </c>
      <c r="AA9" s="9"/>
    </row>
    <row r="10" spans="1:27" x14ac:dyDescent="0.25">
      <c r="A10" s="38" t="s">
        <v>5</v>
      </c>
      <c r="B10" s="20">
        <f t="shared" si="2"/>
        <v>1982480</v>
      </c>
      <c r="C10" s="48">
        <v>1668000</v>
      </c>
      <c r="D10" s="20">
        <f t="shared" si="0"/>
        <v>314480</v>
      </c>
      <c r="E10" s="20">
        <v>143100</v>
      </c>
      <c r="F10" s="20">
        <v>0</v>
      </c>
      <c r="G10" s="20"/>
      <c r="H10" s="20"/>
      <c r="I10" s="48">
        <v>171380</v>
      </c>
      <c r="J10" s="20"/>
      <c r="K10" s="48"/>
      <c r="L10" s="20">
        <f t="shared" si="1"/>
        <v>1982480</v>
      </c>
      <c r="M10" s="21">
        <f t="shared" si="3"/>
        <v>0</v>
      </c>
      <c r="N10" s="20"/>
      <c r="O10" s="20"/>
      <c r="P10" s="48"/>
      <c r="Q10" s="20"/>
      <c r="R10" s="20"/>
      <c r="S10" s="20"/>
      <c r="T10" s="18"/>
      <c r="U10" s="18"/>
      <c r="V10" s="18"/>
      <c r="W10" s="8"/>
      <c r="X10" s="8"/>
      <c r="Y10" s="8"/>
      <c r="Z10" s="11">
        <v>0</v>
      </c>
      <c r="AA10" s="9"/>
    </row>
    <row r="11" spans="1:27" x14ac:dyDescent="0.25">
      <c r="A11" s="38" t="s">
        <v>6</v>
      </c>
      <c r="B11" s="20">
        <f t="shared" si="2"/>
        <v>3351650</v>
      </c>
      <c r="C11" s="48">
        <v>2690100</v>
      </c>
      <c r="D11" s="20">
        <f t="shared" si="0"/>
        <v>661550</v>
      </c>
      <c r="E11" s="20">
        <v>233100</v>
      </c>
      <c r="F11" s="20">
        <v>0</v>
      </c>
      <c r="G11" s="20"/>
      <c r="H11" s="20"/>
      <c r="I11" s="48">
        <v>428450</v>
      </c>
      <c r="J11" s="20"/>
      <c r="K11" s="48"/>
      <c r="L11" s="20">
        <f t="shared" si="1"/>
        <v>3351650</v>
      </c>
      <c r="M11" s="21">
        <f t="shared" si="3"/>
        <v>0</v>
      </c>
      <c r="N11" s="20"/>
      <c r="O11" s="20"/>
      <c r="P11" s="48"/>
      <c r="Q11" s="20"/>
      <c r="R11" s="20"/>
      <c r="S11" s="20"/>
      <c r="T11" s="18"/>
      <c r="U11" s="18"/>
      <c r="V11" s="18"/>
      <c r="W11" s="8"/>
      <c r="X11" s="8"/>
      <c r="Y11" s="8"/>
      <c r="Z11" s="11">
        <v>0</v>
      </c>
      <c r="AA11" s="9"/>
    </row>
    <row r="12" spans="1:27" x14ac:dyDescent="0.25">
      <c r="A12" s="38" t="s">
        <v>7</v>
      </c>
      <c r="B12" s="20">
        <f t="shared" si="2"/>
        <v>1850080</v>
      </c>
      <c r="C12" s="48">
        <v>1593000</v>
      </c>
      <c r="D12" s="20">
        <f t="shared" si="0"/>
        <v>257080</v>
      </c>
      <c r="E12" s="20">
        <v>85700</v>
      </c>
      <c r="F12" s="20">
        <v>0</v>
      </c>
      <c r="G12" s="20"/>
      <c r="H12" s="20"/>
      <c r="I12" s="48">
        <v>171380</v>
      </c>
      <c r="J12" s="20"/>
      <c r="K12" s="48"/>
      <c r="L12" s="20">
        <f t="shared" si="1"/>
        <v>1850080</v>
      </c>
      <c r="M12" s="21">
        <f t="shared" si="3"/>
        <v>0</v>
      </c>
      <c r="N12" s="20"/>
      <c r="O12" s="20"/>
      <c r="P12" s="48"/>
      <c r="Q12" s="20"/>
      <c r="R12" s="20"/>
      <c r="S12" s="20"/>
      <c r="T12" s="18"/>
      <c r="U12" s="18"/>
      <c r="V12" s="18"/>
      <c r="W12" s="8"/>
      <c r="X12" s="8"/>
      <c r="Y12" s="8"/>
      <c r="Z12" s="11">
        <v>0</v>
      </c>
      <c r="AA12" s="9"/>
    </row>
    <row r="13" spans="1:27" x14ac:dyDescent="0.25">
      <c r="A13" s="38" t="s">
        <v>8</v>
      </c>
      <c r="B13" s="20">
        <f t="shared" si="2"/>
        <v>4214380</v>
      </c>
      <c r="C13" s="48">
        <v>4013400</v>
      </c>
      <c r="D13" s="20">
        <f t="shared" si="0"/>
        <v>200980</v>
      </c>
      <c r="E13" s="20">
        <v>29600</v>
      </c>
      <c r="F13" s="20">
        <v>0</v>
      </c>
      <c r="G13" s="20"/>
      <c r="H13" s="20"/>
      <c r="I13" s="48">
        <v>171380</v>
      </c>
      <c r="J13" s="20"/>
      <c r="K13" s="48"/>
      <c r="L13" s="20">
        <f t="shared" si="1"/>
        <v>4214380</v>
      </c>
      <c r="M13" s="21">
        <f t="shared" si="3"/>
        <v>0</v>
      </c>
      <c r="N13" s="20"/>
      <c r="O13" s="20"/>
      <c r="P13" s="48"/>
      <c r="Q13" s="20"/>
      <c r="R13" s="20"/>
      <c r="S13" s="20"/>
      <c r="T13" s="18"/>
      <c r="U13" s="18"/>
      <c r="V13" s="18"/>
      <c r="W13" s="8"/>
      <c r="X13" s="8"/>
      <c r="Y13" s="8"/>
      <c r="Z13" s="11">
        <v>0</v>
      </c>
      <c r="AA13" s="9"/>
    </row>
    <row r="14" spans="1:27" x14ac:dyDescent="0.25">
      <c r="A14" s="38" t="s">
        <v>9</v>
      </c>
      <c r="B14" s="21">
        <f t="shared" si="2"/>
        <v>82212740</v>
      </c>
      <c r="C14" s="21">
        <f t="shared" ref="C14:K14" si="4">SUM(C6:C13)</f>
        <v>78077300</v>
      </c>
      <c r="D14" s="21">
        <f t="shared" si="0"/>
        <v>4135440</v>
      </c>
      <c r="E14" s="21">
        <f t="shared" si="4"/>
        <v>1907100</v>
      </c>
      <c r="F14" s="21">
        <f t="shared" si="4"/>
        <v>0</v>
      </c>
      <c r="G14" s="21">
        <f t="shared" si="4"/>
        <v>0</v>
      </c>
      <c r="H14" s="21">
        <f t="shared" si="4"/>
        <v>0</v>
      </c>
      <c r="I14" s="49">
        <f t="shared" si="4"/>
        <v>2227940</v>
      </c>
      <c r="J14" s="21">
        <f t="shared" si="4"/>
        <v>400</v>
      </c>
      <c r="K14" s="49">
        <f t="shared" si="4"/>
        <v>0</v>
      </c>
      <c r="L14" s="21">
        <f t="shared" si="1"/>
        <v>82212740</v>
      </c>
      <c r="M14" s="21">
        <f>M6+M7+M8+M9+M10+M11+M12+M13</f>
        <v>36759900</v>
      </c>
      <c r="N14" s="21">
        <f t="shared" ref="N14:V14" si="5">N6+N7+N8+N9+N10+N11+N12+N13</f>
        <v>0</v>
      </c>
      <c r="O14" s="21">
        <f t="shared" si="5"/>
        <v>0</v>
      </c>
      <c r="P14" s="21">
        <f t="shared" si="5"/>
        <v>0</v>
      </c>
      <c r="Q14" s="21">
        <f t="shared" si="5"/>
        <v>0</v>
      </c>
      <c r="R14" s="21">
        <f t="shared" si="5"/>
        <v>0</v>
      </c>
      <c r="S14" s="21">
        <f t="shared" si="5"/>
        <v>7800000</v>
      </c>
      <c r="T14" s="19">
        <f t="shared" si="5"/>
        <v>10119900</v>
      </c>
      <c r="U14" s="19">
        <f t="shared" si="5"/>
        <v>3200000</v>
      </c>
      <c r="V14" s="19">
        <f t="shared" si="5"/>
        <v>15640000</v>
      </c>
      <c r="W14" s="10"/>
      <c r="X14" s="10">
        <f>X6+X7+X8+X9+X10+X11+X12+X13</f>
        <v>0</v>
      </c>
      <c r="Y14" s="10"/>
      <c r="Z14" s="12">
        <f>Z8+Z9+Z10+Z11+Z12+Z13</f>
        <v>0</v>
      </c>
      <c r="AA14" s="9"/>
    </row>
    <row r="15" spans="1:27" x14ac:dyDescent="0.25">
      <c r="C15" s="4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8" spans="3:4" x14ac:dyDescent="0.25">
      <c r="C18" s="2"/>
      <c r="D18" s="2"/>
    </row>
  </sheetData>
  <mergeCells count="21">
    <mergeCell ref="O4:O5"/>
    <mergeCell ref="R4:R5"/>
    <mergeCell ref="P4:P5"/>
    <mergeCell ref="N4:N5"/>
    <mergeCell ref="S4:S5"/>
    <mergeCell ref="A1:V1"/>
    <mergeCell ref="A3:A5"/>
    <mergeCell ref="B3:K3"/>
    <mergeCell ref="L3:Z3"/>
    <mergeCell ref="B4:B5"/>
    <mergeCell ref="C4:C5"/>
    <mergeCell ref="D4:K4"/>
    <mergeCell ref="L4:L5"/>
    <mergeCell ref="V4:V5"/>
    <mergeCell ref="Z4:Z5"/>
    <mergeCell ref="X4:X5"/>
    <mergeCell ref="Y4:Y5"/>
    <mergeCell ref="W4:W5"/>
    <mergeCell ref="M4:M5"/>
    <mergeCell ref="T4:T5"/>
    <mergeCell ref="U4:U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workbookViewId="0">
      <selection activeCell="I7" sqref="I7:I13"/>
    </sheetView>
  </sheetViews>
  <sheetFormatPr defaultRowHeight="15" x14ac:dyDescent="0.25"/>
  <cols>
    <col min="1" max="1" width="15.5703125" customWidth="1"/>
    <col min="2" max="2" width="17.42578125" customWidth="1"/>
    <col min="3" max="3" width="16.42578125" customWidth="1"/>
    <col min="4" max="4" width="17.85546875" customWidth="1"/>
    <col min="5" max="5" width="16.28515625" customWidth="1"/>
    <col min="6" max="6" width="8.7109375" customWidth="1"/>
    <col min="7" max="7" width="13.42578125" customWidth="1"/>
    <col min="8" max="8" width="10.85546875" customWidth="1"/>
    <col min="9" max="9" width="12.42578125" customWidth="1"/>
    <col min="10" max="10" width="13" customWidth="1"/>
    <col min="11" max="11" width="14.28515625" hidden="1" customWidth="1"/>
    <col min="12" max="12" width="10.85546875" hidden="1" customWidth="1"/>
    <col min="13" max="16" width="16.5703125" customWidth="1"/>
    <col min="17" max="17" width="11.5703125" customWidth="1"/>
    <col min="18" max="18" width="12.85546875" customWidth="1"/>
    <col min="19" max="23" width="16.5703125" customWidth="1"/>
    <col min="24" max="24" width="6.5703125" customWidth="1"/>
  </cols>
  <sheetData>
    <row r="1" spans="1:25" x14ac:dyDescent="0.25">
      <c r="A1" s="57" t="s">
        <v>55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25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30"/>
      <c r="O2" s="40"/>
      <c r="P2" s="40"/>
      <c r="Q2" s="40"/>
      <c r="R2" s="44"/>
      <c r="S2" s="44"/>
      <c r="T2" s="51"/>
      <c r="U2" s="30"/>
      <c r="V2" s="30"/>
      <c r="W2" s="33"/>
      <c r="X2" s="5"/>
    </row>
    <row r="3" spans="1:25" ht="22.5" customHeight="1" x14ac:dyDescent="0.25">
      <c r="A3" s="52" t="s">
        <v>0</v>
      </c>
      <c r="B3" s="67" t="s">
        <v>14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72" t="s">
        <v>13</v>
      </c>
      <c r="N3" s="73"/>
      <c r="O3" s="73"/>
      <c r="P3" s="73"/>
      <c r="Q3" s="73"/>
      <c r="R3" s="73"/>
      <c r="S3" s="73"/>
      <c r="T3" s="73"/>
      <c r="U3" s="73"/>
      <c r="V3" s="73"/>
      <c r="W3" s="73"/>
      <c r="X3" s="77"/>
    </row>
    <row r="4" spans="1:25" ht="23.25" customHeight="1" x14ac:dyDescent="0.25">
      <c r="A4" s="53"/>
      <c r="B4" s="55" t="s">
        <v>15</v>
      </c>
      <c r="C4" s="55" t="s">
        <v>10</v>
      </c>
      <c r="D4" s="78" t="s">
        <v>21</v>
      </c>
      <c r="E4" s="79"/>
      <c r="F4" s="79"/>
      <c r="G4" s="79"/>
      <c r="H4" s="79"/>
      <c r="I4" s="79"/>
      <c r="J4" s="79"/>
      <c r="K4" s="79"/>
      <c r="L4" s="80"/>
      <c r="M4" s="55" t="s">
        <v>31</v>
      </c>
      <c r="N4" s="55" t="s">
        <v>24</v>
      </c>
      <c r="O4" s="55" t="s">
        <v>23</v>
      </c>
      <c r="P4" s="55" t="s">
        <v>27</v>
      </c>
      <c r="Q4" s="55" t="s">
        <v>25</v>
      </c>
      <c r="R4" s="55" t="s">
        <v>35</v>
      </c>
      <c r="S4" s="55" t="s">
        <v>42</v>
      </c>
      <c r="T4" s="55" t="s">
        <v>26</v>
      </c>
      <c r="U4" s="55" t="s">
        <v>36</v>
      </c>
      <c r="V4" s="55" t="s">
        <v>50</v>
      </c>
      <c r="W4" s="55" t="s">
        <v>34</v>
      </c>
      <c r="X4" s="55" t="s">
        <v>41</v>
      </c>
      <c r="Y4" s="35"/>
    </row>
    <row r="5" spans="1:25" ht="87" customHeight="1" x14ac:dyDescent="0.25">
      <c r="A5" s="54"/>
      <c r="B5" s="58"/>
      <c r="C5" s="58"/>
      <c r="D5" s="31" t="s">
        <v>19</v>
      </c>
      <c r="E5" s="31" t="s">
        <v>16</v>
      </c>
      <c r="F5" s="31" t="s">
        <v>29</v>
      </c>
      <c r="G5" s="31" t="s">
        <v>39</v>
      </c>
      <c r="H5" s="31" t="s">
        <v>40</v>
      </c>
      <c r="I5" s="31" t="s">
        <v>11</v>
      </c>
      <c r="J5" s="17" t="s">
        <v>12</v>
      </c>
      <c r="K5" s="17" t="s">
        <v>22</v>
      </c>
      <c r="L5" s="17"/>
      <c r="M5" s="58"/>
      <c r="N5" s="56"/>
      <c r="O5" s="56"/>
      <c r="P5" s="56"/>
      <c r="Q5" s="56"/>
      <c r="R5" s="56" t="s">
        <v>35</v>
      </c>
      <c r="S5" s="56"/>
      <c r="T5" s="56"/>
      <c r="U5" s="56"/>
      <c r="V5" s="56"/>
      <c r="W5" s="56"/>
      <c r="X5" s="56"/>
      <c r="Y5" s="35"/>
    </row>
    <row r="6" spans="1:25" x14ac:dyDescent="0.25">
      <c r="A6" s="38" t="s">
        <v>1</v>
      </c>
      <c r="B6" s="20">
        <f>SUM(C6:D6)</f>
        <v>58901400</v>
      </c>
      <c r="C6" s="48">
        <v>58901200</v>
      </c>
      <c r="D6" s="20">
        <f t="shared" ref="D6:D14" si="0">SUM(E6:L6)</f>
        <v>200</v>
      </c>
      <c r="E6" s="48"/>
      <c r="F6" s="48"/>
      <c r="G6" s="48"/>
      <c r="H6" s="48"/>
      <c r="I6" s="48"/>
      <c r="J6" s="20">
        <v>200</v>
      </c>
      <c r="K6" s="48">
        <v>0</v>
      </c>
      <c r="L6" s="48"/>
      <c r="M6" s="20">
        <f t="shared" ref="M6:M14" si="1">B6</f>
        <v>58901400</v>
      </c>
      <c r="N6" s="20">
        <f>O6+P6+Q6+R6+S6+U6+V6+W6+X6+T6</f>
        <v>37855000</v>
      </c>
      <c r="O6" s="48"/>
      <c r="P6" s="48"/>
      <c r="Q6" s="20">
        <v>0</v>
      </c>
      <c r="R6" s="48"/>
      <c r="S6" s="48"/>
      <c r="T6" s="48">
        <v>7800000</v>
      </c>
      <c r="U6" s="20">
        <v>11215000</v>
      </c>
      <c r="V6" s="20">
        <v>3200000</v>
      </c>
      <c r="W6" s="20">
        <v>15640000</v>
      </c>
      <c r="X6" s="20"/>
    </row>
    <row r="7" spans="1:25" x14ac:dyDescent="0.25">
      <c r="A7" s="38" t="s">
        <v>2</v>
      </c>
      <c r="B7" s="20">
        <f t="shared" ref="B7:B13" si="2">SUM(C7:D7)</f>
        <v>11809856</v>
      </c>
      <c r="C7" s="48">
        <v>10505800</v>
      </c>
      <c r="D7" s="20">
        <f t="shared" si="0"/>
        <v>1304056</v>
      </c>
      <c r="E7" s="20">
        <v>859800</v>
      </c>
      <c r="F7" s="48"/>
      <c r="G7" s="20">
        <v>0</v>
      </c>
      <c r="H7" s="48"/>
      <c r="I7" s="48">
        <v>444056</v>
      </c>
      <c r="J7" s="20">
        <v>200</v>
      </c>
      <c r="K7" s="48">
        <v>0</v>
      </c>
      <c r="L7" s="48"/>
      <c r="M7" s="20">
        <f t="shared" si="1"/>
        <v>11809856</v>
      </c>
      <c r="N7" s="20">
        <f t="shared" ref="N7:N13" si="3">O7+P7+Q7+R7+S7+U7+V7+W7+X7</f>
        <v>0</v>
      </c>
      <c r="O7" s="48"/>
      <c r="P7" s="48"/>
      <c r="Q7" s="20">
        <v>0</v>
      </c>
      <c r="R7" s="20">
        <v>0</v>
      </c>
      <c r="S7" s="48"/>
      <c r="T7" s="48"/>
      <c r="U7" s="20">
        <v>0</v>
      </c>
      <c r="V7" s="20">
        <v>0</v>
      </c>
      <c r="W7" s="20">
        <v>0</v>
      </c>
      <c r="X7" s="20"/>
    </row>
    <row r="8" spans="1:25" x14ac:dyDescent="0.25">
      <c r="A8" s="38" t="s">
        <v>3</v>
      </c>
      <c r="B8" s="20">
        <f t="shared" si="2"/>
        <v>1797556</v>
      </c>
      <c r="C8" s="48">
        <v>1021000</v>
      </c>
      <c r="D8" s="20">
        <f t="shared" si="0"/>
        <v>776556</v>
      </c>
      <c r="E8" s="20">
        <v>332500</v>
      </c>
      <c r="F8" s="48"/>
      <c r="G8" s="20">
        <v>0</v>
      </c>
      <c r="H8" s="48"/>
      <c r="I8" s="48">
        <v>444056</v>
      </c>
      <c r="J8" s="20"/>
      <c r="K8" s="48">
        <v>0</v>
      </c>
      <c r="L8" s="48"/>
      <c r="M8" s="20">
        <f t="shared" si="1"/>
        <v>1797556</v>
      </c>
      <c r="N8" s="21">
        <f t="shared" si="3"/>
        <v>0</v>
      </c>
      <c r="O8" s="49"/>
      <c r="P8" s="49"/>
      <c r="Q8" s="21">
        <v>0</v>
      </c>
      <c r="R8" s="21">
        <v>0</v>
      </c>
      <c r="S8" s="49"/>
      <c r="T8" s="49"/>
      <c r="U8" s="20"/>
      <c r="V8" s="20"/>
      <c r="W8" s="20"/>
      <c r="X8" s="20"/>
    </row>
    <row r="9" spans="1:25" x14ac:dyDescent="0.25">
      <c r="A9" s="38" t="s">
        <v>4</v>
      </c>
      <c r="B9" s="20">
        <f t="shared" si="2"/>
        <v>2860356</v>
      </c>
      <c r="C9" s="48">
        <v>2193000</v>
      </c>
      <c r="D9" s="20">
        <f t="shared" si="0"/>
        <v>667356</v>
      </c>
      <c r="E9" s="20">
        <v>223300</v>
      </c>
      <c r="F9" s="48"/>
      <c r="G9" s="20">
        <v>0</v>
      </c>
      <c r="H9" s="48"/>
      <c r="I9" s="48">
        <v>444056</v>
      </c>
      <c r="J9" s="20"/>
      <c r="K9" s="48">
        <v>0</v>
      </c>
      <c r="L9" s="48"/>
      <c r="M9" s="20">
        <f t="shared" si="1"/>
        <v>2860356</v>
      </c>
      <c r="N9" s="21">
        <f t="shared" si="3"/>
        <v>0</v>
      </c>
      <c r="O9" s="49"/>
      <c r="P9" s="49"/>
      <c r="Q9" s="21">
        <v>0</v>
      </c>
      <c r="R9" s="21">
        <v>0</v>
      </c>
      <c r="S9" s="49"/>
      <c r="T9" s="49"/>
      <c r="U9" s="20"/>
      <c r="V9" s="20"/>
      <c r="W9" s="20"/>
      <c r="X9" s="20"/>
    </row>
    <row r="10" spans="1:25" x14ac:dyDescent="0.25">
      <c r="A10" s="38" t="s">
        <v>5</v>
      </c>
      <c r="B10" s="20">
        <f t="shared" si="2"/>
        <v>2022722</v>
      </c>
      <c r="C10" s="48">
        <v>1702000</v>
      </c>
      <c r="D10" s="20">
        <f t="shared" si="0"/>
        <v>320722</v>
      </c>
      <c r="E10" s="20">
        <v>143100</v>
      </c>
      <c r="F10" s="48"/>
      <c r="G10" s="20">
        <v>0</v>
      </c>
      <c r="H10" s="48"/>
      <c r="I10" s="48">
        <v>177622</v>
      </c>
      <c r="J10" s="20"/>
      <c r="K10" s="48">
        <v>0</v>
      </c>
      <c r="L10" s="48"/>
      <c r="M10" s="20">
        <f t="shared" si="1"/>
        <v>2022722</v>
      </c>
      <c r="N10" s="21">
        <f t="shared" si="3"/>
        <v>0</v>
      </c>
      <c r="O10" s="49"/>
      <c r="P10" s="49"/>
      <c r="Q10" s="21">
        <v>0</v>
      </c>
      <c r="R10" s="21">
        <v>0</v>
      </c>
      <c r="S10" s="49"/>
      <c r="T10" s="49"/>
      <c r="U10" s="20"/>
      <c r="V10" s="20"/>
      <c r="W10" s="20"/>
      <c r="X10" s="20"/>
    </row>
    <row r="11" spans="1:25" x14ac:dyDescent="0.25">
      <c r="A11" s="38" t="s">
        <v>6</v>
      </c>
      <c r="B11" s="20">
        <f t="shared" si="2"/>
        <v>3482256</v>
      </c>
      <c r="C11" s="48">
        <v>2805100</v>
      </c>
      <c r="D11" s="20">
        <f t="shared" si="0"/>
        <v>677156</v>
      </c>
      <c r="E11" s="20">
        <v>233100</v>
      </c>
      <c r="F11" s="48"/>
      <c r="G11" s="20">
        <v>0</v>
      </c>
      <c r="H11" s="48"/>
      <c r="I11" s="48">
        <v>444056</v>
      </c>
      <c r="J11" s="20"/>
      <c r="K11" s="48">
        <v>0</v>
      </c>
      <c r="L11" s="48"/>
      <c r="M11" s="20">
        <f t="shared" si="1"/>
        <v>3482256</v>
      </c>
      <c r="N11" s="21">
        <f t="shared" si="3"/>
        <v>0</v>
      </c>
      <c r="O11" s="49"/>
      <c r="P11" s="49"/>
      <c r="Q11" s="21">
        <v>0</v>
      </c>
      <c r="R11" s="21">
        <v>0</v>
      </c>
      <c r="S11" s="49"/>
      <c r="T11" s="49"/>
      <c r="U11" s="20"/>
      <c r="V11" s="20"/>
      <c r="W11" s="20"/>
      <c r="X11" s="20"/>
    </row>
    <row r="12" spans="1:25" x14ac:dyDescent="0.25">
      <c r="A12" s="38" t="s">
        <v>7</v>
      </c>
      <c r="B12" s="20">
        <f t="shared" si="2"/>
        <v>1887322</v>
      </c>
      <c r="C12" s="48">
        <v>1624000</v>
      </c>
      <c r="D12" s="20">
        <f t="shared" si="0"/>
        <v>263322</v>
      </c>
      <c r="E12" s="20">
        <v>85700</v>
      </c>
      <c r="F12" s="48"/>
      <c r="G12" s="20">
        <v>0</v>
      </c>
      <c r="H12" s="48"/>
      <c r="I12" s="48">
        <v>177622</v>
      </c>
      <c r="J12" s="20"/>
      <c r="K12" s="48">
        <v>0</v>
      </c>
      <c r="L12" s="48"/>
      <c r="M12" s="20">
        <f t="shared" si="1"/>
        <v>1887322</v>
      </c>
      <c r="N12" s="21">
        <f t="shared" si="3"/>
        <v>0</v>
      </c>
      <c r="O12" s="49"/>
      <c r="P12" s="49"/>
      <c r="Q12" s="21">
        <v>0</v>
      </c>
      <c r="R12" s="21">
        <v>0</v>
      </c>
      <c r="S12" s="49"/>
      <c r="T12" s="49"/>
      <c r="U12" s="20"/>
      <c r="V12" s="20"/>
      <c r="W12" s="20"/>
      <c r="X12" s="20"/>
    </row>
    <row r="13" spans="1:25" x14ac:dyDescent="0.25">
      <c r="A13" s="38" t="s">
        <v>8</v>
      </c>
      <c r="B13" s="20">
        <f t="shared" si="2"/>
        <v>4311622</v>
      </c>
      <c r="C13" s="48">
        <v>4104400</v>
      </c>
      <c r="D13" s="20">
        <f t="shared" si="0"/>
        <v>207222</v>
      </c>
      <c r="E13" s="20">
        <v>29600</v>
      </c>
      <c r="F13" s="48"/>
      <c r="G13" s="20">
        <v>0</v>
      </c>
      <c r="H13" s="48"/>
      <c r="I13" s="48">
        <v>177622</v>
      </c>
      <c r="J13" s="20"/>
      <c r="K13" s="48">
        <v>0</v>
      </c>
      <c r="L13" s="48"/>
      <c r="M13" s="20">
        <f t="shared" si="1"/>
        <v>4311622</v>
      </c>
      <c r="N13" s="21">
        <f t="shared" si="3"/>
        <v>0</v>
      </c>
      <c r="O13" s="49"/>
      <c r="P13" s="49"/>
      <c r="Q13" s="21">
        <v>0</v>
      </c>
      <c r="R13" s="21">
        <v>0</v>
      </c>
      <c r="S13" s="49"/>
      <c r="T13" s="49"/>
      <c r="U13" s="20"/>
      <c r="V13" s="20"/>
      <c r="W13" s="20"/>
      <c r="X13" s="20"/>
    </row>
    <row r="14" spans="1:25" x14ac:dyDescent="0.25">
      <c r="A14" s="38" t="s">
        <v>9</v>
      </c>
      <c r="B14" s="21">
        <f>SUM(C14:D14)</f>
        <v>87073090</v>
      </c>
      <c r="C14" s="21">
        <f t="shared" ref="C14:L14" si="4">SUM(C6:C13)</f>
        <v>82856500</v>
      </c>
      <c r="D14" s="21">
        <f t="shared" si="0"/>
        <v>4216590</v>
      </c>
      <c r="E14" s="21">
        <f t="shared" si="4"/>
        <v>1907100</v>
      </c>
      <c r="F14" s="21">
        <f t="shared" si="4"/>
        <v>0</v>
      </c>
      <c r="G14" s="21">
        <f t="shared" si="4"/>
        <v>0</v>
      </c>
      <c r="H14" s="21">
        <f t="shared" si="4"/>
        <v>0</v>
      </c>
      <c r="I14" s="21">
        <f t="shared" si="4"/>
        <v>2309090</v>
      </c>
      <c r="J14" s="21">
        <f t="shared" si="4"/>
        <v>400</v>
      </c>
      <c r="K14" s="49">
        <f t="shared" si="4"/>
        <v>0</v>
      </c>
      <c r="L14" s="49">
        <f t="shared" si="4"/>
        <v>0</v>
      </c>
      <c r="M14" s="21">
        <f t="shared" si="1"/>
        <v>87073090</v>
      </c>
      <c r="N14" s="21">
        <f>N6+N7+N8+N9+N10+N11+N12+N13</f>
        <v>37855000</v>
      </c>
      <c r="O14" s="21">
        <f>O8+O9+O10+O11+O12+O13+O7</f>
        <v>0</v>
      </c>
      <c r="P14" s="21">
        <f>P8+P9+P10+P11+P12+P13</f>
        <v>0</v>
      </c>
      <c r="Q14" s="21">
        <f>Q6+Q7</f>
        <v>0</v>
      </c>
      <c r="R14" s="21">
        <f>R8+R9+R10+R11+R12+R13+R7</f>
        <v>0</v>
      </c>
      <c r="S14" s="21">
        <f>S8+S9+S10+S11+S12+S13+S7</f>
        <v>0</v>
      </c>
      <c r="T14" s="21"/>
      <c r="U14" s="21">
        <f t="shared" ref="U14:X14" si="5">U6+U7</f>
        <v>11215000</v>
      </c>
      <c r="V14" s="21">
        <f t="shared" si="5"/>
        <v>3200000</v>
      </c>
      <c r="W14" s="21">
        <f t="shared" si="5"/>
        <v>15640000</v>
      </c>
      <c r="X14" s="21">
        <f t="shared" si="5"/>
        <v>0</v>
      </c>
    </row>
    <row r="15" spans="1:25" x14ac:dyDescent="0.25">
      <c r="C15" s="9"/>
      <c r="D15" s="9"/>
      <c r="E15" s="9"/>
      <c r="G15" s="32"/>
      <c r="H15" s="37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5" x14ac:dyDescent="0.25">
      <c r="E16" s="9"/>
    </row>
    <row r="18" spans="3:4" x14ac:dyDescent="0.25">
      <c r="C18" s="2"/>
      <c r="D18" s="2"/>
    </row>
  </sheetData>
  <mergeCells count="19">
    <mergeCell ref="W4:W5"/>
    <mergeCell ref="O4:O5"/>
    <mergeCell ref="P4:P5"/>
    <mergeCell ref="S4:S5"/>
    <mergeCell ref="R4:R5"/>
    <mergeCell ref="Q4:Q5"/>
    <mergeCell ref="A1:X1"/>
    <mergeCell ref="A3:A5"/>
    <mergeCell ref="B3:L3"/>
    <mergeCell ref="M3:X3"/>
    <mergeCell ref="B4:B5"/>
    <mergeCell ref="C4:C5"/>
    <mergeCell ref="D4:L4"/>
    <mergeCell ref="M4:M5"/>
    <mergeCell ref="X4:X5"/>
    <mergeCell ref="U4:U5"/>
    <mergeCell ref="V4:V5"/>
    <mergeCell ref="N4:N5"/>
    <mergeCell ref="T4:T5"/>
  </mergeCells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2024-11-13T06:32:21Z</dcterms:modified>
</cp:coreProperties>
</file>