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14" i="2" l="1"/>
  <c r="G48" i="2" l="1"/>
  <c r="I50" i="2"/>
  <c r="D16" i="2"/>
  <c r="E16" i="2"/>
  <c r="F16" i="2"/>
  <c r="G16" i="2"/>
  <c r="G7" i="2"/>
  <c r="I13" i="2"/>
  <c r="D7" i="2"/>
  <c r="D18" i="2"/>
  <c r="D21" i="2"/>
  <c r="D27" i="2"/>
  <c r="D32" i="2"/>
  <c r="D34" i="2"/>
  <c r="D40" i="2"/>
  <c r="D43" i="2"/>
  <c r="D48" i="2"/>
  <c r="D51" i="2"/>
  <c r="D53" i="2"/>
  <c r="D57" i="2" l="1"/>
  <c r="J8" i="2"/>
  <c r="J9" i="2"/>
  <c r="J10" i="2"/>
  <c r="J11" i="2"/>
  <c r="J12" i="2"/>
  <c r="J15" i="2"/>
  <c r="J16" i="2"/>
  <c r="J17" i="2"/>
  <c r="J19" i="2"/>
  <c r="J20" i="2"/>
  <c r="J23" i="2"/>
  <c r="J24" i="2"/>
  <c r="J25" i="2"/>
  <c r="J28" i="2"/>
  <c r="J29" i="2"/>
  <c r="J30" i="2"/>
  <c r="J35" i="2"/>
  <c r="J36" i="2"/>
  <c r="J37" i="2"/>
  <c r="J38" i="2"/>
  <c r="J39" i="2"/>
  <c r="J41" i="2"/>
  <c r="J42" i="2"/>
  <c r="J44" i="2"/>
  <c r="J45" i="2"/>
  <c r="J46" i="2"/>
  <c r="J49" i="2"/>
  <c r="J54" i="2"/>
  <c r="J55" i="2"/>
  <c r="I33" i="2" l="1"/>
  <c r="I32" i="2"/>
  <c r="G32" i="2"/>
  <c r="G27" i="2"/>
  <c r="J27" i="2" s="1"/>
  <c r="I30" i="2"/>
  <c r="G53" i="2" l="1"/>
  <c r="J53" i="2" s="1"/>
  <c r="I11" i="2" l="1"/>
  <c r="F53" i="2"/>
  <c r="E53" i="2"/>
  <c r="I52" i="2" l="1"/>
  <c r="I49" i="2"/>
  <c r="J48" i="2" l="1"/>
  <c r="G43" i="2"/>
  <c r="J43" i="2" s="1"/>
  <c r="G21" i="2"/>
  <c r="J21" i="2" s="1"/>
  <c r="G51" i="2" l="1"/>
  <c r="I51" i="2" l="1"/>
  <c r="I8" i="2"/>
  <c r="I37" i="2" l="1"/>
  <c r="I56" i="2" l="1"/>
  <c r="I54" i="2"/>
  <c r="F48" i="2"/>
  <c r="E48" i="2"/>
  <c r="I47" i="2"/>
  <c r="I46" i="2"/>
  <c r="I45" i="2"/>
  <c r="I44" i="2"/>
  <c r="F43" i="2"/>
  <c r="E43" i="2"/>
  <c r="I42" i="2"/>
  <c r="I41" i="2"/>
  <c r="G40" i="2"/>
  <c r="J40" i="2" s="1"/>
  <c r="F40" i="2"/>
  <c r="E40" i="2"/>
  <c r="I39" i="2"/>
  <c r="I38" i="2"/>
  <c r="I36" i="2"/>
  <c r="I35" i="2"/>
  <c r="G34" i="2"/>
  <c r="J34" i="2" s="1"/>
  <c r="F34" i="2"/>
  <c r="E34" i="2"/>
  <c r="I29" i="2"/>
  <c r="I28" i="2"/>
  <c r="F27" i="2"/>
  <c r="E27" i="2"/>
  <c r="I26" i="2"/>
  <c r="I25" i="2"/>
  <c r="I24" i="2"/>
  <c r="I23" i="2"/>
  <c r="I22" i="2"/>
  <c r="F21" i="2"/>
  <c r="E21" i="2"/>
  <c r="I20" i="2"/>
  <c r="I19" i="2"/>
  <c r="G18" i="2"/>
  <c r="J18" i="2" s="1"/>
  <c r="F18" i="2"/>
  <c r="E18" i="2"/>
  <c r="H16" i="2"/>
  <c r="I15" i="2"/>
  <c r="I14" i="2"/>
  <c r="I12" i="2"/>
  <c r="I10" i="2"/>
  <c r="I9" i="2"/>
  <c r="F7" i="2"/>
  <c r="E7" i="2"/>
  <c r="G57" i="2" l="1"/>
  <c r="J57" i="2" s="1"/>
  <c r="I53" i="2"/>
  <c r="I48" i="2"/>
  <c r="I43" i="2"/>
  <c r="I21" i="2"/>
  <c r="I18" i="2"/>
  <c r="I34" i="2"/>
  <c r="E57" i="2"/>
  <c r="F57" i="2"/>
  <c r="I7" i="2"/>
  <c r="I27" i="2"/>
  <c r="I40" i="2"/>
  <c r="J7" i="2"/>
  <c r="I57" i="2" l="1"/>
</calcChain>
</file>

<file path=xl/sharedStrings.xml><?xml version="1.0" encoding="utf-8"?>
<sst xmlns="http://schemas.openxmlformats.org/spreadsheetml/2006/main" count="156" uniqueCount="116">
  <si>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</si>
  <si>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</si>
  <si>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</si>
  <si>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</si>
  <si>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</si>
  <si>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</si>
  <si>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</si>
  <si>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</si>
  <si>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</si>
  <si>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</si>
  <si>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</si>
  <si>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</si>
  <si>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</si>
  <si>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</si>
  <si>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</si>
  <si>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</si>
  <si>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</si>
  <si>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</si>
  <si>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</si>
  <si>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</si>
  <si>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</si>
  <si>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</si>
  <si>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</si>
  <si>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</si>
  <si>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</si>
  <si>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</si>
  <si>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</si>
  <si>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</si>
  <si>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</si>
  <si>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</si>
  <si>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</si>
  <si>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</si>
  <si>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</si>
  <si>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</si>
  <si>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</si>
  <si>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</si>
  <si>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</si>
  <si>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</si>
  <si>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</si>
  <si>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</si>
  <si>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</si>
  <si>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</si>
  <si>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</si>
  <si>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</si>
  <si>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</si>
  <si>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</si>
  <si>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</si>
  <si>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</si>
  <si>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</si>
  <si>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</si>
  <si>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</si>
  <si>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</si>
  <si>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</si>
  <si>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</si>
  <si>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</si>
  <si>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</si>
  <si>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</si>
  <si>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</si>
  <si>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</si>
  <si>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</si>
  <si>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</si>
  <si>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</si>
  <si>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</si>
  <si>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</si>
  <si>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</si>
  <si>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</si>
  <si>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</si>
  <si>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</si>
  <si>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</si>
  <si>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</si>
  <si>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</si>
  <si>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</si>
  <si>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</si>
  <si>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</si>
  <si>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</si>
  <si>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</si>
  <si>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</si>
  <si>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</si>
  <si>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</si>
  <si>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</si>
  <si>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</si>
  <si>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</si>
  <si>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</si>
  <si>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</si>
  <si>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</si>
  <si>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</si>
  <si>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</si>
  <si>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</si>
  <si>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</si>
  <si>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</si>
  <si>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</si>
  <si>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</si>
  <si>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</si>
  <si>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</si>
  <si>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</si>
  <si>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</si>
  <si>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</si>
  <si>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</si>
  <si>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Дополнительное образование детей</t>
  </si>
  <si>
    <t>С.И.Сидорова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</si>
  <si>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</si>
  <si>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</si>
  <si>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 xml:space="preserve">Молодежная политика </t>
  </si>
  <si>
    <t>ОБСЛУЖИВАНИЕ ГОСУДАРСТВЕННЕГО (МУНИЦИПАЛЬНОГО)  ДОЛГА</t>
  </si>
  <si>
    <t xml:space="preserve">МЕЖБЮДЖЕТНЫЕ ТРАНСФЕРТЫ ОБЩЕГО ХАРАКТЕРА БЮДЖЕТАМ БЮДЖЕТНОЙ СИСТЕМЫ РОССИЙСКОЙ ФЕДЕРАЦИИ </t>
  </si>
  <si>
    <t>Другие вопросы в области жилищно-коммунального хозяйства</t>
  </si>
  <si>
    <t>0505</t>
  </si>
  <si>
    <t>Другие вопросы в области охраны окружающей среды</t>
  </si>
  <si>
    <t>0605</t>
  </si>
  <si>
    <t>Обслуживание государственнего (муниципального) внутреннего долга</t>
  </si>
  <si>
    <t>Сведения об исполнении бюджета Трубчевского муниципального района Брянской области  за 1 полугодие  2024 года по расходам в разрезе разделов и подразделов классификации расходов с соответствующим периодом 2023 года</t>
  </si>
  <si>
    <t>Кассовое исполнение                                                               за 1 полугодие 2023 года</t>
  </si>
  <si>
    <t>Уточненные плановые  назначения на 2024 год</t>
  </si>
  <si>
    <t>Кассовое исполнение                                                               за 1 полугодие                                                                          2024 года</t>
  </si>
  <si>
    <t>Темп роста 2024 к соответствующему периоду 2023, %</t>
  </si>
  <si>
    <t>Заместитель  главы администрацииТрубчевского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</si>
</sst>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3" fontId="10" fillId="0" borderId="4" xfId="0" applyNumberFormat="1" applyFont="1" applyBorder="1" applyAlignment="1" applyProtection="1">
      <alignment horizontal="center" vertical="center" wrapText="1" shrinkToFit="1" readingOrder="1"/>
    </xf>
    <xf numFmtId="49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2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zoomScaleNormal="100" zoomScaleSheetLayoutView="100" workbookViewId="0">
      <selection activeCell="L18" sqref="L18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2.710937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3" customFormat="1" ht="49.5" customHeight="1" x14ac:dyDescent="0.25">
      <c r="A2" s="29" t="s">
        <v>110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2.75" customHeight="1" x14ac:dyDescent="0.25">
      <c r="A3" s="11"/>
      <c r="B3" s="11"/>
      <c r="C3" s="11"/>
      <c r="D3" s="11"/>
      <c r="E3" s="12"/>
      <c r="F3" s="12"/>
      <c r="G3" s="13"/>
      <c r="H3" s="13"/>
      <c r="I3" s="30" t="s">
        <v>0</v>
      </c>
      <c r="J3" s="30"/>
      <c r="L3" t="s">
        <v>97</v>
      </c>
    </row>
    <row r="4" spans="1:12" s="4" customFormat="1" ht="22.5" customHeight="1" x14ac:dyDescent="0.25">
      <c r="A4" s="31" t="s">
        <v>1</v>
      </c>
      <c r="B4" s="31" t="s">
        <v>2</v>
      </c>
      <c r="C4" s="32" t="s">
        <v>111</v>
      </c>
      <c r="D4" s="31" t="s">
        <v>112</v>
      </c>
      <c r="E4" s="32" t="s">
        <v>3</v>
      </c>
      <c r="F4" s="32"/>
      <c r="G4" s="32" t="s">
        <v>113</v>
      </c>
      <c r="H4" s="32"/>
      <c r="I4" s="32" t="s">
        <v>4</v>
      </c>
      <c r="J4" s="33" t="s">
        <v>114</v>
      </c>
    </row>
    <row r="5" spans="1:12" s="4" customFormat="1" ht="15.75" customHeight="1" x14ac:dyDescent="0.25">
      <c r="A5" s="31"/>
      <c r="B5" s="31"/>
      <c r="C5" s="32"/>
      <c r="D5" s="31"/>
      <c r="E5" s="32"/>
      <c r="F5" s="32"/>
      <c r="G5" s="32"/>
      <c r="H5" s="32"/>
      <c r="I5" s="32"/>
      <c r="J5" s="33"/>
    </row>
    <row r="6" spans="1:12" s="4" customFormat="1" ht="57" customHeight="1" x14ac:dyDescent="0.25">
      <c r="A6" s="31"/>
      <c r="B6" s="31"/>
      <c r="C6" s="32"/>
      <c r="D6" s="31"/>
      <c r="E6" s="32"/>
      <c r="F6" s="32"/>
      <c r="G6" s="32"/>
      <c r="H6" s="32"/>
      <c r="I6" s="32"/>
      <c r="J6" s="33"/>
    </row>
    <row r="7" spans="1:12" ht="20.25" customHeight="1" x14ac:dyDescent="0.25">
      <c r="A7" s="5" t="s">
        <v>5</v>
      </c>
      <c r="B7" s="25" t="s">
        <v>6</v>
      </c>
      <c r="C7" s="20">
        <v>22731385.340000004</v>
      </c>
      <c r="D7" s="20">
        <f>D8+D9+D10+D11+D12+D14+D15+D13</f>
        <v>94269296.480000004</v>
      </c>
      <c r="E7" s="20">
        <f>SUM(E8:E15)</f>
        <v>22731385.340000004</v>
      </c>
      <c r="F7" s="20">
        <f>SUM(F8:F15)</f>
        <v>54498213.330000006</v>
      </c>
      <c r="G7" s="20">
        <f>G8+G9+G10+G11+G12+G14+G15+G13</f>
        <v>27786074.369999997</v>
      </c>
      <c r="H7" s="20" t="s">
        <v>7</v>
      </c>
      <c r="I7" s="20">
        <f t="shared" ref="G7:I15" si="0">G7/D7*100</f>
        <v>29.475211344019144</v>
      </c>
      <c r="J7" s="20">
        <f>G7/C7*100</f>
        <v>122.23660790750553</v>
      </c>
    </row>
    <row r="8" spans="1:12" ht="46.5" customHeight="1" x14ac:dyDescent="0.25">
      <c r="A8" s="6" t="s">
        <v>8</v>
      </c>
      <c r="B8" s="26" t="s">
        <v>9</v>
      </c>
      <c r="C8" s="21">
        <v>462183</v>
      </c>
      <c r="D8" s="21">
        <v>1455556</v>
      </c>
      <c r="E8" s="21">
        <v>462183</v>
      </c>
      <c r="F8" s="21">
        <v>1109139.99</v>
      </c>
      <c r="G8" s="21">
        <v>688509.07</v>
      </c>
      <c r="H8" s="21" t="s">
        <v>7</v>
      </c>
      <c r="I8" s="21">
        <f t="shared" si="0"/>
        <v>47.302135403928119</v>
      </c>
      <c r="J8" s="21">
        <f t="shared" ref="J8:J57" si="1">G8/C8*100</f>
        <v>148.96893005584366</v>
      </c>
    </row>
    <row r="9" spans="1:12" ht="66.75" customHeight="1" x14ac:dyDescent="0.25">
      <c r="A9" s="6" t="s">
        <v>10</v>
      </c>
      <c r="B9" s="26" t="s">
        <v>11</v>
      </c>
      <c r="C9" s="21">
        <v>644339.69999999995</v>
      </c>
      <c r="D9" s="21">
        <v>1647250</v>
      </c>
      <c r="E9" s="21">
        <v>644339.69999999995</v>
      </c>
      <c r="F9" s="21">
        <v>1455240</v>
      </c>
      <c r="G9" s="21">
        <v>800618.29</v>
      </c>
      <c r="H9" s="21" t="s">
        <v>7</v>
      </c>
      <c r="I9" s="21">
        <f t="shared" si="0"/>
        <v>48.603326149643351</v>
      </c>
      <c r="J9" s="21">
        <f t="shared" si="1"/>
        <v>124.25406815690545</v>
      </c>
    </row>
    <row r="10" spans="1:12" ht="60.75" customHeight="1" x14ac:dyDescent="0.25">
      <c r="A10" s="6" t="s">
        <v>12</v>
      </c>
      <c r="B10" s="26" t="s">
        <v>13</v>
      </c>
      <c r="C10" s="21">
        <v>14401654.730000002</v>
      </c>
      <c r="D10" s="21">
        <v>71417254</v>
      </c>
      <c r="E10" s="21">
        <v>14401654.730000002</v>
      </c>
      <c r="F10" s="21">
        <v>36364945.330000006</v>
      </c>
      <c r="G10" s="21">
        <v>16693875.119999999</v>
      </c>
      <c r="H10" s="21" t="s">
        <v>7</v>
      </c>
      <c r="I10" s="21">
        <f t="shared" si="0"/>
        <v>23.375128816910266</v>
      </c>
      <c r="J10" s="21">
        <f t="shared" si="1"/>
        <v>115.91636817417297</v>
      </c>
    </row>
    <row r="11" spans="1:12" ht="21" customHeight="1" x14ac:dyDescent="0.25">
      <c r="A11" s="6" t="s">
        <v>14</v>
      </c>
      <c r="B11" s="26" t="s">
        <v>15</v>
      </c>
      <c r="C11" s="21">
        <v>3464</v>
      </c>
      <c r="D11" s="21">
        <v>10696</v>
      </c>
      <c r="E11" s="21">
        <v>3464</v>
      </c>
      <c r="F11" s="21">
        <v>3464</v>
      </c>
      <c r="G11" s="21">
        <v>10696</v>
      </c>
      <c r="H11" s="21" t="s">
        <v>7</v>
      </c>
      <c r="I11" s="21">
        <f t="shared" si="0"/>
        <v>100</v>
      </c>
      <c r="J11" s="21">
        <f t="shared" si="1"/>
        <v>308.7759815242494</v>
      </c>
    </row>
    <row r="12" spans="1:12" ht="48" customHeight="1" x14ac:dyDescent="0.25">
      <c r="A12" s="6" t="s">
        <v>16</v>
      </c>
      <c r="B12" s="26" t="s">
        <v>17</v>
      </c>
      <c r="C12" s="21">
        <v>3818088.5900000003</v>
      </c>
      <c r="D12" s="21">
        <v>9123300</v>
      </c>
      <c r="E12" s="21">
        <v>3818088.5900000003</v>
      </c>
      <c r="F12" s="21">
        <v>9179824.0099999998</v>
      </c>
      <c r="G12" s="21">
        <v>4509412.04</v>
      </c>
      <c r="H12" s="21" t="s">
        <v>7</v>
      </c>
      <c r="I12" s="21">
        <f t="shared" si="0"/>
        <v>49.427422533513095</v>
      </c>
      <c r="J12" s="21">
        <f t="shared" si="1"/>
        <v>118.10653246262154</v>
      </c>
    </row>
    <row r="13" spans="1:12" ht="31.5" customHeight="1" x14ac:dyDescent="0.25">
      <c r="A13" s="6" t="s">
        <v>90</v>
      </c>
      <c r="B13" s="26" t="s">
        <v>89</v>
      </c>
      <c r="C13" s="21">
        <v>0</v>
      </c>
      <c r="D13" s="21">
        <v>900000</v>
      </c>
      <c r="E13" s="21"/>
      <c r="F13" s="21"/>
      <c r="G13" s="21">
        <v>800000</v>
      </c>
      <c r="H13" s="21"/>
      <c r="I13" s="21">
        <f t="shared" si="0"/>
        <v>88.888888888888886</v>
      </c>
      <c r="J13" s="21">
        <v>0</v>
      </c>
    </row>
    <row r="14" spans="1:12" ht="15.75" x14ac:dyDescent="0.25">
      <c r="A14" s="6" t="s">
        <v>18</v>
      </c>
      <c r="B14" s="26" t="s">
        <v>19</v>
      </c>
      <c r="C14" s="21">
        <v>0</v>
      </c>
      <c r="D14" s="21">
        <v>748280</v>
      </c>
      <c r="E14" s="21"/>
      <c r="F14" s="21"/>
      <c r="G14" s="21">
        <f t="shared" si="0"/>
        <v>0</v>
      </c>
      <c r="H14" s="21" t="s">
        <v>7</v>
      </c>
      <c r="I14" s="21">
        <f t="shared" si="0"/>
        <v>0</v>
      </c>
      <c r="J14" s="21">
        <v>0</v>
      </c>
    </row>
    <row r="15" spans="1:12" ht="15.75" x14ac:dyDescent="0.25">
      <c r="A15" s="6" t="s">
        <v>20</v>
      </c>
      <c r="B15" s="26" t="s">
        <v>21</v>
      </c>
      <c r="C15" s="21">
        <v>3401655.32</v>
      </c>
      <c r="D15" s="21">
        <v>8966960.4800000004</v>
      </c>
      <c r="E15" s="21">
        <v>3401655.32</v>
      </c>
      <c r="F15" s="21">
        <v>6385600</v>
      </c>
      <c r="G15" s="21">
        <v>4282963.8499999996</v>
      </c>
      <c r="H15" s="21" t="s">
        <v>7</v>
      </c>
      <c r="I15" s="21">
        <f t="shared" si="0"/>
        <v>47.763831005531536</v>
      </c>
      <c r="J15" s="21">
        <f t="shared" si="1"/>
        <v>125.90822546947524</v>
      </c>
    </row>
    <row r="16" spans="1:12" ht="15.75" x14ac:dyDescent="0.25">
      <c r="A16" s="5" t="s">
        <v>22</v>
      </c>
      <c r="B16" s="25" t="s">
        <v>23</v>
      </c>
      <c r="C16" s="20">
        <v>833380</v>
      </c>
      <c r="D16" s="20">
        <f t="shared" ref="D16:H16" si="2">D17</f>
        <v>0</v>
      </c>
      <c r="E16" s="20">
        <f t="shared" si="2"/>
        <v>0</v>
      </c>
      <c r="F16" s="20">
        <f t="shared" si="2"/>
        <v>0</v>
      </c>
      <c r="G16" s="20">
        <f t="shared" si="2"/>
        <v>0</v>
      </c>
      <c r="H16" s="20" t="str">
        <f t="shared" si="2"/>
        <v>-</v>
      </c>
      <c r="I16" s="20">
        <v>0</v>
      </c>
      <c r="J16" s="20">
        <f t="shared" si="1"/>
        <v>0</v>
      </c>
    </row>
    <row r="17" spans="1:10" ht="15.75" x14ac:dyDescent="0.25">
      <c r="A17" s="6" t="s">
        <v>24</v>
      </c>
      <c r="B17" s="26" t="s">
        <v>25</v>
      </c>
      <c r="C17" s="21">
        <v>833380</v>
      </c>
      <c r="D17" s="21">
        <v>0</v>
      </c>
      <c r="E17" s="21"/>
      <c r="F17" s="21"/>
      <c r="G17" s="21">
        <v>0</v>
      </c>
      <c r="H17" s="21" t="s">
        <v>7</v>
      </c>
      <c r="I17" s="21">
        <v>0</v>
      </c>
      <c r="J17" s="20">
        <f t="shared" si="1"/>
        <v>0</v>
      </c>
    </row>
    <row r="18" spans="1:10" ht="47.25" x14ac:dyDescent="0.25">
      <c r="A18" s="5" t="s">
        <v>26</v>
      </c>
      <c r="B18" s="25" t="s">
        <v>27</v>
      </c>
      <c r="C18" s="20">
        <v>6358660.1100000013</v>
      </c>
      <c r="D18" s="20">
        <f t="shared" ref="D18:G18" si="3">D19+D20</f>
        <v>15742190</v>
      </c>
      <c r="E18" s="20">
        <f t="shared" si="3"/>
        <v>6358660.1100000013</v>
      </c>
      <c r="F18" s="20">
        <f t="shared" si="3"/>
        <v>13421000</v>
      </c>
      <c r="G18" s="20">
        <f t="shared" si="3"/>
        <v>7351723.9299999997</v>
      </c>
      <c r="H18" s="20" t="s">
        <v>7</v>
      </c>
      <c r="I18" s="20">
        <f t="shared" ref="I17:I57" si="4">G18/D18*100</f>
        <v>46.700769905584927</v>
      </c>
      <c r="J18" s="20">
        <f t="shared" si="1"/>
        <v>115.61750121599121</v>
      </c>
    </row>
    <row r="19" spans="1:10" ht="20.25" customHeight="1" x14ac:dyDescent="0.25">
      <c r="A19" s="6" t="s">
        <v>100</v>
      </c>
      <c r="B19" s="26" t="s">
        <v>28</v>
      </c>
      <c r="C19" s="21">
        <v>1970375.2200000002</v>
      </c>
      <c r="D19" s="21">
        <v>4638190</v>
      </c>
      <c r="E19" s="21">
        <v>1970375.2200000002</v>
      </c>
      <c r="F19" s="21">
        <v>4121000</v>
      </c>
      <c r="G19" s="21">
        <v>2097069.09</v>
      </c>
      <c r="H19" s="21" t="s">
        <v>7</v>
      </c>
      <c r="I19" s="21">
        <f t="shared" si="4"/>
        <v>45.213091529238781</v>
      </c>
      <c r="J19" s="21">
        <f t="shared" si="1"/>
        <v>106.42993622301036</v>
      </c>
    </row>
    <row r="20" spans="1:10" ht="69" customHeight="1" x14ac:dyDescent="0.25">
      <c r="A20" s="6" t="s">
        <v>101</v>
      </c>
      <c r="B20" s="26" t="s">
        <v>29</v>
      </c>
      <c r="C20" s="21">
        <v>4388284.8900000006</v>
      </c>
      <c r="D20" s="21">
        <v>11104000</v>
      </c>
      <c r="E20" s="21">
        <v>4388284.8900000006</v>
      </c>
      <c r="F20" s="21">
        <v>9300000</v>
      </c>
      <c r="G20" s="21">
        <v>5254654.84</v>
      </c>
      <c r="H20" s="21" t="s">
        <v>7</v>
      </c>
      <c r="I20" s="21">
        <f t="shared" si="4"/>
        <v>47.322179755043223</v>
      </c>
      <c r="J20" s="21">
        <f t="shared" si="1"/>
        <v>119.7427918131359</v>
      </c>
    </row>
    <row r="21" spans="1:10" ht="15.75" x14ac:dyDescent="0.25">
      <c r="A21" s="5" t="s">
        <v>30</v>
      </c>
      <c r="B21" s="25" t="s">
        <v>31</v>
      </c>
      <c r="C21" s="20">
        <v>29398928.77</v>
      </c>
      <c r="D21" s="20">
        <f>D22+D23+D24+D25+D26</f>
        <v>66922334.670000002</v>
      </c>
      <c r="E21" s="20">
        <f>SUM(E22:E26)</f>
        <v>29398928.77</v>
      </c>
      <c r="F21" s="20">
        <f>SUM(F22:F26)</f>
        <v>63639972.649999999</v>
      </c>
      <c r="G21" s="20">
        <f>G22+G23+G24+G25+G26</f>
        <v>15430605.9</v>
      </c>
      <c r="H21" s="20" t="s">
        <v>7</v>
      </c>
      <c r="I21" s="20">
        <f t="shared" si="4"/>
        <v>23.05748294062019</v>
      </c>
      <c r="J21" s="20">
        <f t="shared" si="1"/>
        <v>52.486966517453823</v>
      </c>
    </row>
    <row r="22" spans="1:10" ht="15.75" x14ac:dyDescent="0.25">
      <c r="A22" s="6" t="s">
        <v>32</v>
      </c>
      <c r="B22" s="26" t="s">
        <v>33</v>
      </c>
      <c r="C22" s="21">
        <v>0</v>
      </c>
      <c r="D22" s="21">
        <v>383229.3</v>
      </c>
      <c r="E22" s="21"/>
      <c r="F22" s="21"/>
      <c r="G22" s="21">
        <v>0</v>
      </c>
      <c r="H22" s="21" t="s">
        <v>7</v>
      </c>
      <c r="I22" s="21">
        <f t="shared" si="4"/>
        <v>0</v>
      </c>
      <c r="J22" s="21">
        <v>0</v>
      </c>
    </row>
    <row r="23" spans="1:10" ht="15.75" x14ac:dyDescent="0.25">
      <c r="A23" s="6" t="s">
        <v>34</v>
      </c>
      <c r="B23" s="26" t="s">
        <v>35</v>
      </c>
      <c r="C23" s="21">
        <v>125280</v>
      </c>
      <c r="D23" s="21">
        <v>250560</v>
      </c>
      <c r="E23" s="21">
        <v>125280</v>
      </c>
      <c r="F23" s="21">
        <v>125280</v>
      </c>
      <c r="G23" s="21">
        <v>250560</v>
      </c>
      <c r="H23" s="21" t="s">
        <v>7</v>
      </c>
      <c r="I23" s="21">
        <f t="shared" si="4"/>
        <v>100</v>
      </c>
      <c r="J23" s="21">
        <f t="shared" si="1"/>
        <v>200</v>
      </c>
    </row>
    <row r="24" spans="1:10" ht="18.75" customHeight="1" x14ac:dyDescent="0.25">
      <c r="A24" s="6" t="s">
        <v>36</v>
      </c>
      <c r="B24" s="26" t="s">
        <v>37</v>
      </c>
      <c r="C24" s="21">
        <v>4369500</v>
      </c>
      <c r="D24" s="21">
        <v>11188800</v>
      </c>
      <c r="E24" s="21">
        <v>4369500</v>
      </c>
      <c r="F24" s="21">
        <v>6245500</v>
      </c>
      <c r="G24" s="21">
        <v>3707928</v>
      </c>
      <c r="H24" s="21" t="s">
        <v>7</v>
      </c>
      <c r="I24" s="21">
        <f t="shared" si="4"/>
        <v>33.13963963963964</v>
      </c>
      <c r="J24" s="21">
        <f t="shared" si="1"/>
        <v>84.859320288362511</v>
      </c>
    </row>
    <row r="25" spans="1:10" ht="16.5" customHeight="1" x14ac:dyDescent="0.25">
      <c r="A25" s="6" t="s">
        <v>38</v>
      </c>
      <c r="B25" s="26" t="s">
        <v>39</v>
      </c>
      <c r="C25" s="21">
        <v>24904148.77</v>
      </c>
      <c r="D25" s="21">
        <v>52613055.68</v>
      </c>
      <c r="E25" s="21">
        <v>24904148.77</v>
      </c>
      <c r="F25" s="21">
        <v>57269192.649999999</v>
      </c>
      <c r="G25" s="21">
        <v>11472117.9</v>
      </c>
      <c r="H25" s="21" t="s">
        <v>7</v>
      </c>
      <c r="I25" s="21">
        <f t="shared" si="4"/>
        <v>21.804698000768163</v>
      </c>
      <c r="J25" s="21">
        <f t="shared" si="1"/>
        <v>46.065087411538144</v>
      </c>
    </row>
    <row r="26" spans="1:10" ht="19.5" customHeight="1" x14ac:dyDescent="0.25">
      <c r="A26" s="6" t="s">
        <v>40</v>
      </c>
      <c r="B26" s="26" t="s">
        <v>41</v>
      </c>
      <c r="C26" s="21">
        <v>0</v>
      </c>
      <c r="D26" s="21">
        <v>2486689.69</v>
      </c>
      <c r="E26" s="21"/>
      <c r="F26" s="21"/>
      <c r="G26" s="21">
        <v>0</v>
      </c>
      <c r="H26" s="21" t="s">
        <v>7</v>
      </c>
      <c r="I26" s="21">
        <f t="shared" si="4"/>
        <v>0</v>
      </c>
      <c r="J26" s="20">
        <v>0</v>
      </c>
    </row>
    <row r="27" spans="1:10" ht="31.5" x14ac:dyDescent="0.25">
      <c r="A27" s="5" t="s">
        <v>42</v>
      </c>
      <c r="B27" s="25" t="s">
        <v>43</v>
      </c>
      <c r="C27" s="20">
        <v>118375047.03000002</v>
      </c>
      <c r="D27" s="20">
        <f>D28+D29+D30+D31</f>
        <v>55821297.980000004</v>
      </c>
      <c r="E27" s="20">
        <f>E28+E29+E30</f>
        <v>93536797.660000011</v>
      </c>
      <c r="F27" s="20">
        <f>F28+F29+F30</f>
        <v>208180205.39000002</v>
      </c>
      <c r="G27" s="20">
        <f>G28+G29+G30+G31</f>
        <v>19964895.829999998</v>
      </c>
      <c r="H27" s="20" t="s">
        <v>7</v>
      </c>
      <c r="I27" s="20">
        <f t="shared" si="4"/>
        <v>35.765731992031327</v>
      </c>
      <c r="J27" s="20">
        <f t="shared" si="1"/>
        <v>16.865797590720497</v>
      </c>
    </row>
    <row r="28" spans="1:10" ht="15.75" x14ac:dyDescent="0.25">
      <c r="A28" s="6" t="s">
        <v>44</v>
      </c>
      <c r="B28" s="26" t="s">
        <v>45</v>
      </c>
      <c r="C28" s="21">
        <v>18713.509999999998</v>
      </c>
      <c r="D28" s="21">
        <v>71000</v>
      </c>
      <c r="E28" s="21">
        <v>18713.509999999998</v>
      </c>
      <c r="F28" s="21">
        <v>93150</v>
      </c>
      <c r="G28" s="21">
        <v>18303.57</v>
      </c>
      <c r="H28" s="21" t="s">
        <v>7</v>
      </c>
      <c r="I28" s="21">
        <f t="shared" si="4"/>
        <v>25.77967605633803</v>
      </c>
      <c r="J28" s="21">
        <f t="shared" si="1"/>
        <v>97.809390114414668</v>
      </c>
    </row>
    <row r="29" spans="1:10" ht="15.75" x14ac:dyDescent="0.25">
      <c r="A29" s="6" t="s">
        <v>46</v>
      </c>
      <c r="B29" s="26" t="s">
        <v>47</v>
      </c>
      <c r="C29" s="21">
        <v>85167466.810000002</v>
      </c>
      <c r="D29" s="21">
        <v>32216155.98</v>
      </c>
      <c r="E29" s="21">
        <v>85167466.810000002</v>
      </c>
      <c r="F29" s="21">
        <v>187374029.34</v>
      </c>
      <c r="G29" s="21">
        <v>11306082.26</v>
      </c>
      <c r="H29" s="21" t="s">
        <v>7</v>
      </c>
      <c r="I29" s="21">
        <f t="shared" si="4"/>
        <v>35.094448471812989</v>
      </c>
      <c r="J29" s="21">
        <f t="shared" si="1"/>
        <v>13.275118637992044</v>
      </c>
    </row>
    <row r="30" spans="1:10" ht="20.25" customHeight="1" x14ac:dyDescent="0.25">
      <c r="A30" s="6" t="s">
        <v>48</v>
      </c>
      <c r="B30" s="26" t="s">
        <v>49</v>
      </c>
      <c r="C30" s="21">
        <v>8350617.3400000008</v>
      </c>
      <c r="D30" s="21">
        <v>23534142</v>
      </c>
      <c r="E30" s="21">
        <v>8350617.3400000008</v>
      </c>
      <c r="F30" s="21">
        <v>20713026.050000001</v>
      </c>
      <c r="G30" s="21">
        <v>8640510</v>
      </c>
      <c r="H30" s="21" t="s">
        <v>7</v>
      </c>
      <c r="I30" s="21">
        <f t="shared" si="4"/>
        <v>36.714786542887353</v>
      </c>
      <c r="J30" s="21">
        <f t="shared" si="1"/>
        <v>103.47151172418587</v>
      </c>
    </row>
    <row r="31" spans="1:10" ht="31.5" customHeight="1" x14ac:dyDescent="0.25">
      <c r="A31" s="6" t="s">
        <v>105</v>
      </c>
      <c r="B31" s="26" t="s">
        <v>106</v>
      </c>
      <c r="C31" s="21">
        <v>24838249.370000001</v>
      </c>
      <c r="D31" s="21">
        <v>0</v>
      </c>
      <c r="E31" s="21">
        <v>0</v>
      </c>
      <c r="F31" s="21">
        <v>0</v>
      </c>
      <c r="G31" s="21">
        <v>0</v>
      </c>
      <c r="H31" s="21"/>
      <c r="I31" s="21">
        <v>0</v>
      </c>
      <c r="J31" s="21">
        <v>0</v>
      </c>
    </row>
    <row r="32" spans="1:10" ht="21" customHeight="1" x14ac:dyDescent="0.25">
      <c r="A32" s="5" t="s">
        <v>95</v>
      </c>
      <c r="B32" s="25" t="s">
        <v>96</v>
      </c>
      <c r="C32" s="20">
        <v>0</v>
      </c>
      <c r="D32" s="20">
        <f>D33</f>
        <v>19102079.899999999</v>
      </c>
      <c r="E32" s="20"/>
      <c r="F32" s="20"/>
      <c r="G32" s="20">
        <f>G33</f>
        <v>0</v>
      </c>
      <c r="H32" s="20"/>
      <c r="I32" s="21">
        <f t="shared" si="4"/>
        <v>0</v>
      </c>
      <c r="J32" s="20">
        <v>0</v>
      </c>
    </row>
    <row r="33" spans="1:10" ht="30" customHeight="1" x14ac:dyDescent="0.25">
      <c r="A33" s="6" t="s">
        <v>107</v>
      </c>
      <c r="B33" s="26" t="s">
        <v>108</v>
      </c>
      <c r="C33" s="21">
        <v>0</v>
      </c>
      <c r="D33" s="24">
        <v>19102079.899999999</v>
      </c>
      <c r="E33" s="20"/>
      <c r="F33" s="20"/>
      <c r="G33" s="21">
        <v>0</v>
      </c>
      <c r="H33" s="20"/>
      <c r="I33" s="21">
        <f t="shared" si="4"/>
        <v>0</v>
      </c>
      <c r="J33" s="21">
        <v>0</v>
      </c>
    </row>
    <row r="34" spans="1:10" ht="18" customHeight="1" x14ac:dyDescent="0.25">
      <c r="A34" s="5" t="s">
        <v>50</v>
      </c>
      <c r="B34" s="25" t="s">
        <v>51</v>
      </c>
      <c r="C34" s="20">
        <v>235975849.33999997</v>
      </c>
      <c r="D34" s="20">
        <f>SUM(D35:D39)</f>
        <v>472891277.01000005</v>
      </c>
      <c r="E34" s="20">
        <f>SUM(E35:E39)</f>
        <v>235975849.33999997</v>
      </c>
      <c r="F34" s="20">
        <f>SUM(F35:F39)</f>
        <v>439656361.18999994</v>
      </c>
      <c r="G34" s="20">
        <f>SUM(G35:G39)</f>
        <v>247653973.22999996</v>
      </c>
      <c r="H34" s="20" t="s">
        <v>7</v>
      </c>
      <c r="I34" s="20">
        <f t="shared" si="4"/>
        <v>52.370171595439032</v>
      </c>
      <c r="J34" s="20">
        <f t="shared" si="1"/>
        <v>104.94886401411945</v>
      </c>
    </row>
    <row r="35" spans="1:10" ht="15.75" x14ac:dyDescent="0.25">
      <c r="A35" s="6" t="s">
        <v>52</v>
      </c>
      <c r="B35" s="26" t="s">
        <v>53</v>
      </c>
      <c r="C35" s="21">
        <v>47609162.93</v>
      </c>
      <c r="D35" s="21">
        <v>92817696.989999995</v>
      </c>
      <c r="E35" s="21">
        <v>47609162.93</v>
      </c>
      <c r="F35" s="21">
        <v>87399984</v>
      </c>
      <c r="G35" s="21">
        <v>52608327.079999998</v>
      </c>
      <c r="H35" s="21" t="s">
        <v>7</v>
      </c>
      <c r="I35" s="21">
        <f t="shared" si="4"/>
        <v>56.679198887759426</v>
      </c>
      <c r="J35" s="21">
        <f t="shared" si="1"/>
        <v>110.50042437702655</v>
      </c>
    </row>
    <row r="36" spans="1:10" ht="15.75" x14ac:dyDescent="0.25">
      <c r="A36" s="6" t="s">
        <v>54</v>
      </c>
      <c r="B36" s="26" t="s">
        <v>55</v>
      </c>
      <c r="C36" s="21">
        <v>137283660.69999999</v>
      </c>
      <c r="D36" s="21">
        <v>286710128.42000002</v>
      </c>
      <c r="E36" s="21">
        <v>137283660.69999999</v>
      </c>
      <c r="F36" s="21">
        <v>262892789.98999995</v>
      </c>
      <c r="G36" s="21">
        <v>141865535.50999999</v>
      </c>
      <c r="H36" s="21" t="s">
        <v>7</v>
      </c>
      <c r="I36" s="21">
        <f t="shared" si="4"/>
        <v>49.480475730589461</v>
      </c>
      <c r="J36" s="21">
        <f t="shared" si="1"/>
        <v>103.33752377131941</v>
      </c>
    </row>
    <row r="37" spans="1:10" ht="15.75" x14ac:dyDescent="0.25">
      <c r="A37" s="6" t="s">
        <v>98</v>
      </c>
      <c r="B37" s="26" t="s">
        <v>88</v>
      </c>
      <c r="C37" s="21">
        <v>28850939.57</v>
      </c>
      <c r="D37" s="21">
        <v>48495649.600000001</v>
      </c>
      <c r="E37" s="21">
        <v>28850939.57</v>
      </c>
      <c r="F37" s="21">
        <v>46165372.200000003</v>
      </c>
      <c r="G37" s="21">
        <v>27951702.530000001</v>
      </c>
      <c r="H37" s="21"/>
      <c r="I37" s="21">
        <f t="shared" si="4"/>
        <v>57.637546379005514</v>
      </c>
      <c r="J37" s="21">
        <f t="shared" si="1"/>
        <v>96.883162027294773</v>
      </c>
    </row>
    <row r="38" spans="1:10" ht="15.75" x14ac:dyDescent="0.25">
      <c r="A38" s="6" t="s">
        <v>102</v>
      </c>
      <c r="B38" s="26" t="s">
        <v>56</v>
      </c>
      <c r="C38" s="21">
        <v>57945.5</v>
      </c>
      <c r="D38" s="21">
        <v>116093</v>
      </c>
      <c r="E38" s="21">
        <v>57945.5</v>
      </c>
      <c r="F38" s="21">
        <v>120000</v>
      </c>
      <c r="G38" s="21">
        <v>62782.53</v>
      </c>
      <c r="H38" s="21" t="s">
        <v>7</v>
      </c>
      <c r="I38" s="21">
        <f t="shared" si="4"/>
        <v>54.079513838043638</v>
      </c>
      <c r="J38" s="21">
        <f t="shared" si="1"/>
        <v>108.34755071575877</v>
      </c>
    </row>
    <row r="39" spans="1:10" ht="15.75" x14ac:dyDescent="0.25">
      <c r="A39" s="6" t="s">
        <v>57</v>
      </c>
      <c r="B39" s="26" t="s">
        <v>58</v>
      </c>
      <c r="C39" s="21">
        <v>22174140.640000001</v>
      </c>
      <c r="D39" s="21">
        <v>44751709</v>
      </c>
      <c r="E39" s="21">
        <v>22174140.640000001</v>
      </c>
      <c r="F39" s="21">
        <v>43078215</v>
      </c>
      <c r="G39" s="21">
        <v>25165625.579999998</v>
      </c>
      <c r="H39" s="21" t="s">
        <v>7</v>
      </c>
      <c r="I39" s="21">
        <f t="shared" si="4"/>
        <v>56.233887246630069</v>
      </c>
      <c r="J39" s="21">
        <f t="shared" si="1"/>
        <v>113.49087204129864</v>
      </c>
    </row>
    <row r="40" spans="1:10" ht="18.75" customHeight="1" x14ac:dyDescent="0.25">
      <c r="A40" s="5" t="s">
        <v>59</v>
      </c>
      <c r="B40" s="25" t="s">
        <v>60</v>
      </c>
      <c r="C40" s="20">
        <v>27790792.100000001</v>
      </c>
      <c r="D40" s="20">
        <f>D41+D42</f>
        <v>62490146.210000001</v>
      </c>
      <c r="E40" s="20">
        <f>E41+E42</f>
        <v>27790792.100000001</v>
      </c>
      <c r="F40" s="20">
        <f>F41+F42</f>
        <v>59024142</v>
      </c>
      <c r="G40" s="20">
        <f>G41+G42</f>
        <v>29837517.920000002</v>
      </c>
      <c r="H40" s="20" t="s">
        <v>7</v>
      </c>
      <c r="I40" s="20">
        <f t="shared" si="4"/>
        <v>47.74755658232921</v>
      </c>
      <c r="J40" s="20">
        <f t="shared" si="1"/>
        <v>107.36476244590381</v>
      </c>
    </row>
    <row r="41" spans="1:10" ht="17.25" customHeight="1" x14ac:dyDescent="0.25">
      <c r="A41" s="6" t="s">
        <v>61</v>
      </c>
      <c r="B41" s="26" t="s">
        <v>62</v>
      </c>
      <c r="C41" s="21">
        <v>24808640.23</v>
      </c>
      <c r="D41" s="21">
        <v>56784231.210000001</v>
      </c>
      <c r="E41" s="21">
        <v>24808640.23</v>
      </c>
      <c r="F41" s="21">
        <v>53970497</v>
      </c>
      <c r="G41" s="21">
        <v>26358238.25</v>
      </c>
      <c r="H41" s="21" t="s">
        <v>7</v>
      </c>
      <c r="I41" s="21">
        <f t="shared" si="4"/>
        <v>46.418235641021013</v>
      </c>
      <c r="J41" s="21">
        <f t="shared" si="1"/>
        <v>106.24620295846017</v>
      </c>
    </row>
    <row r="42" spans="1:10" ht="32.25" customHeight="1" x14ac:dyDescent="0.25">
      <c r="A42" s="6" t="s">
        <v>63</v>
      </c>
      <c r="B42" s="26" t="s">
        <v>64</v>
      </c>
      <c r="C42" s="21">
        <v>2982151.87</v>
      </c>
      <c r="D42" s="21">
        <v>5705915</v>
      </c>
      <c r="E42" s="21">
        <v>2982151.87</v>
      </c>
      <c r="F42" s="21">
        <v>5053645</v>
      </c>
      <c r="G42" s="21">
        <v>3479279.67</v>
      </c>
      <c r="H42" s="21" t="s">
        <v>7</v>
      </c>
      <c r="I42" s="21">
        <f t="shared" si="4"/>
        <v>60.976717494039079</v>
      </c>
      <c r="J42" s="21">
        <f t="shared" si="1"/>
        <v>116.67010339081088</v>
      </c>
    </row>
    <row r="43" spans="1:10" ht="15.75" x14ac:dyDescent="0.25">
      <c r="A43" s="5" t="s">
        <v>65</v>
      </c>
      <c r="B43" s="25" t="s">
        <v>66</v>
      </c>
      <c r="C43" s="20">
        <v>8757106.629999999</v>
      </c>
      <c r="D43" s="20">
        <f>D44+D45+D46+D47</f>
        <v>33839132</v>
      </c>
      <c r="E43" s="20">
        <f>SUM(E44:E47)</f>
        <v>8757106.629999999</v>
      </c>
      <c r="F43" s="20">
        <f>SUM(F44:F47)</f>
        <v>21268925.800000001</v>
      </c>
      <c r="G43" s="20">
        <f>G44+G45+G46+G47</f>
        <v>8367351.290000001</v>
      </c>
      <c r="H43" s="20" t="s">
        <v>7</v>
      </c>
      <c r="I43" s="20">
        <f t="shared" si="4"/>
        <v>24.72684964259722</v>
      </c>
      <c r="J43" s="20">
        <f t="shared" si="1"/>
        <v>95.54926808056922</v>
      </c>
    </row>
    <row r="44" spans="1:10" ht="13.5" customHeight="1" x14ac:dyDescent="0.25">
      <c r="A44" s="6" t="s">
        <v>67</v>
      </c>
      <c r="B44" s="26" t="s">
        <v>68</v>
      </c>
      <c r="C44" s="21">
        <v>2959492.41</v>
      </c>
      <c r="D44" s="21">
        <v>6077000</v>
      </c>
      <c r="E44" s="21">
        <v>2959492.41</v>
      </c>
      <c r="F44" s="21">
        <v>5932700</v>
      </c>
      <c r="G44" s="21">
        <v>2576835.6800000002</v>
      </c>
      <c r="H44" s="21" t="s">
        <v>7</v>
      </c>
      <c r="I44" s="21">
        <f t="shared" si="4"/>
        <v>42.403088365970056</v>
      </c>
      <c r="J44" s="21">
        <f t="shared" si="1"/>
        <v>87.07019052635448</v>
      </c>
    </row>
    <row r="45" spans="1:10" ht="19.5" hidden="1" customHeight="1" x14ac:dyDescent="0.25">
      <c r="A45" s="6" t="s">
        <v>69</v>
      </c>
      <c r="B45" s="26" t="s">
        <v>70</v>
      </c>
      <c r="C45" s="21"/>
      <c r="D45" s="21"/>
      <c r="E45" s="21"/>
      <c r="F45" s="21"/>
      <c r="G45" s="21"/>
      <c r="H45" s="21" t="s">
        <v>7</v>
      </c>
      <c r="I45" s="21" t="e">
        <f t="shared" si="4"/>
        <v>#DIV/0!</v>
      </c>
      <c r="J45" s="21" t="e">
        <f t="shared" si="1"/>
        <v>#DIV/0!</v>
      </c>
    </row>
    <row r="46" spans="1:10" ht="17.25" customHeight="1" x14ac:dyDescent="0.25">
      <c r="A46" s="6" t="s">
        <v>71</v>
      </c>
      <c r="B46" s="26" t="s">
        <v>72</v>
      </c>
      <c r="C46" s="21">
        <v>5789614.2199999997</v>
      </c>
      <c r="D46" s="21">
        <v>27662132</v>
      </c>
      <c r="E46" s="21">
        <v>5789614.2199999997</v>
      </c>
      <c r="F46" s="21">
        <v>15251225.800000001</v>
      </c>
      <c r="G46" s="21">
        <v>5769515.6100000003</v>
      </c>
      <c r="H46" s="21" t="s">
        <v>7</v>
      </c>
      <c r="I46" s="21">
        <f t="shared" si="4"/>
        <v>20.857089431863027</v>
      </c>
      <c r="J46" s="21">
        <f t="shared" si="1"/>
        <v>99.652850617739446</v>
      </c>
    </row>
    <row r="47" spans="1:10" ht="31.5" x14ac:dyDescent="0.25">
      <c r="A47" s="6" t="s">
        <v>73</v>
      </c>
      <c r="B47" s="26" t="s">
        <v>74</v>
      </c>
      <c r="C47" s="21">
        <v>8000</v>
      </c>
      <c r="D47" s="21">
        <v>100000</v>
      </c>
      <c r="E47" s="21">
        <v>8000</v>
      </c>
      <c r="F47" s="21">
        <v>85000</v>
      </c>
      <c r="G47" s="21">
        <v>21000</v>
      </c>
      <c r="H47" s="21" t="s">
        <v>7</v>
      </c>
      <c r="I47" s="21">
        <f t="shared" si="4"/>
        <v>21</v>
      </c>
      <c r="J47" s="21">
        <v>0</v>
      </c>
    </row>
    <row r="48" spans="1:10" ht="15.75" x14ac:dyDescent="0.25">
      <c r="A48" s="5" t="s">
        <v>75</v>
      </c>
      <c r="B48" s="25" t="s">
        <v>76</v>
      </c>
      <c r="C48" s="20">
        <v>9934888.4700000007</v>
      </c>
      <c r="D48" s="20">
        <f>D49+D50</f>
        <v>124373365.90000001</v>
      </c>
      <c r="E48" s="20">
        <f>SUM(E50:E50)</f>
        <v>0</v>
      </c>
      <c r="F48" s="20">
        <f>SUM(F50:F50)</f>
        <v>0</v>
      </c>
      <c r="G48" s="20">
        <f>G49+G50</f>
        <v>10809733.439999999</v>
      </c>
      <c r="H48" s="20" t="s">
        <v>7</v>
      </c>
      <c r="I48" s="20">
        <f t="shared" si="4"/>
        <v>8.6913571581646796</v>
      </c>
      <c r="J48" s="20">
        <f t="shared" si="1"/>
        <v>108.80578551678495</v>
      </c>
    </row>
    <row r="49" spans="1:10" ht="18.75" customHeight="1" x14ac:dyDescent="0.25">
      <c r="A49" s="6" t="s">
        <v>92</v>
      </c>
      <c r="B49" s="26" t="s">
        <v>91</v>
      </c>
      <c r="C49" s="21">
        <v>9934888.4700000007</v>
      </c>
      <c r="D49" s="21">
        <v>23063264.890000001</v>
      </c>
      <c r="E49" s="21">
        <v>9934888.4700000007</v>
      </c>
      <c r="F49" s="21">
        <v>24913377.809999999</v>
      </c>
      <c r="G49" s="21">
        <v>10719733.439999999</v>
      </c>
      <c r="H49" s="20"/>
      <c r="I49" s="21">
        <f t="shared" ref="I49:I52" si="5">G49/D49*100</f>
        <v>46.479687464579087</v>
      </c>
      <c r="J49" s="21">
        <f t="shared" si="1"/>
        <v>107.89988707341773</v>
      </c>
    </row>
    <row r="50" spans="1:10" ht="21.75" customHeight="1" x14ac:dyDescent="0.25">
      <c r="A50" s="6" t="s">
        <v>77</v>
      </c>
      <c r="B50" s="26" t="s">
        <v>78</v>
      </c>
      <c r="C50" s="21">
        <v>0</v>
      </c>
      <c r="D50" s="21">
        <v>101310101.01000001</v>
      </c>
      <c r="E50" s="21"/>
      <c r="F50" s="21"/>
      <c r="G50" s="21">
        <v>90000</v>
      </c>
      <c r="H50" s="21" t="s">
        <v>7</v>
      </c>
      <c r="I50" s="21">
        <f t="shared" si="5"/>
        <v>8.8836156614942444E-2</v>
      </c>
      <c r="J50" s="21">
        <v>0</v>
      </c>
    </row>
    <row r="51" spans="1:10" ht="33.75" customHeight="1" x14ac:dyDescent="0.25">
      <c r="A51" s="5" t="s">
        <v>103</v>
      </c>
      <c r="B51" s="25" t="s">
        <v>93</v>
      </c>
      <c r="C51" s="20">
        <v>0</v>
      </c>
      <c r="D51" s="20">
        <f>SUM(D52:D52)</f>
        <v>3500</v>
      </c>
      <c r="E51" s="21"/>
      <c r="F51" s="21"/>
      <c r="G51" s="20">
        <f>SUM(G52:G52)</f>
        <v>0</v>
      </c>
      <c r="H51" s="21"/>
      <c r="I51" s="20">
        <f t="shared" si="5"/>
        <v>0</v>
      </c>
      <c r="J51" s="20">
        <v>0</v>
      </c>
    </row>
    <row r="52" spans="1:10" ht="29.25" customHeight="1" x14ac:dyDescent="0.25">
      <c r="A52" s="6" t="s">
        <v>109</v>
      </c>
      <c r="B52" s="26" t="s">
        <v>94</v>
      </c>
      <c r="C52" s="21">
        <v>0</v>
      </c>
      <c r="D52" s="21">
        <v>3500</v>
      </c>
      <c r="E52" s="21">
        <v>0</v>
      </c>
      <c r="F52" s="21">
        <v>3500</v>
      </c>
      <c r="G52" s="21">
        <v>0</v>
      </c>
      <c r="H52" s="21"/>
      <c r="I52" s="21">
        <f t="shared" si="5"/>
        <v>0</v>
      </c>
      <c r="J52" s="21">
        <v>0</v>
      </c>
    </row>
    <row r="53" spans="1:10" ht="62.25" customHeight="1" x14ac:dyDescent="0.25">
      <c r="A53" s="5" t="s">
        <v>104</v>
      </c>
      <c r="B53" s="25" t="s">
        <v>79</v>
      </c>
      <c r="C53" s="20">
        <v>12534642.960000001</v>
      </c>
      <c r="D53" s="20">
        <f>D54+D56+D55</f>
        <v>5455840</v>
      </c>
      <c r="E53" s="20">
        <f t="shared" ref="E53:F53" si="6">E54+E56</f>
        <v>963600</v>
      </c>
      <c r="F53" s="20">
        <f t="shared" si="6"/>
        <v>1766600</v>
      </c>
      <c r="G53" s="20">
        <f>G54+G56+G55</f>
        <v>2285768</v>
      </c>
      <c r="H53" s="20" t="s">
        <v>7</v>
      </c>
      <c r="I53" s="21">
        <f t="shared" si="4"/>
        <v>41.895803395994022</v>
      </c>
      <c r="J53" s="20">
        <f t="shared" si="1"/>
        <v>18.235605172753957</v>
      </c>
    </row>
    <row r="54" spans="1:10" ht="45.75" customHeight="1" x14ac:dyDescent="0.25">
      <c r="A54" s="6" t="s">
        <v>80</v>
      </c>
      <c r="B54" s="26" t="s">
        <v>81</v>
      </c>
      <c r="C54" s="21">
        <v>963600</v>
      </c>
      <c r="D54" s="21">
        <v>1828000</v>
      </c>
      <c r="E54" s="21">
        <v>963600</v>
      </c>
      <c r="F54" s="21">
        <v>1766600</v>
      </c>
      <c r="G54" s="21">
        <v>913998</v>
      </c>
      <c r="H54" s="21" t="s">
        <v>7</v>
      </c>
      <c r="I54" s="21">
        <f t="shared" si="4"/>
        <v>49.999890590809628</v>
      </c>
      <c r="J54" s="21">
        <f t="shared" si="1"/>
        <v>94.852428393524278</v>
      </c>
    </row>
    <row r="55" spans="1:10" ht="25.5" customHeight="1" x14ac:dyDescent="0.25">
      <c r="A55" s="6" t="s">
        <v>82</v>
      </c>
      <c r="B55" s="26" t="s">
        <v>83</v>
      </c>
      <c r="C55" s="21">
        <v>11571042.960000001</v>
      </c>
      <c r="D55" s="21">
        <v>0</v>
      </c>
      <c r="E55" s="21"/>
      <c r="F55" s="21"/>
      <c r="G55" s="21">
        <v>0</v>
      </c>
      <c r="H55" s="21" t="s">
        <v>7</v>
      </c>
      <c r="I55" s="21">
        <v>0</v>
      </c>
      <c r="J55" s="21">
        <f t="shared" si="1"/>
        <v>0</v>
      </c>
    </row>
    <row r="56" spans="1:10" ht="32.25" customHeight="1" x14ac:dyDescent="0.25">
      <c r="A56" s="6" t="s">
        <v>84</v>
      </c>
      <c r="B56" s="7" t="s">
        <v>85</v>
      </c>
      <c r="C56" s="21">
        <v>0</v>
      </c>
      <c r="D56" s="21">
        <v>3627840</v>
      </c>
      <c r="E56" s="21"/>
      <c r="F56" s="21"/>
      <c r="G56" s="21">
        <v>1371770</v>
      </c>
      <c r="H56" s="21" t="s">
        <v>7</v>
      </c>
      <c r="I56" s="21">
        <f t="shared" si="4"/>
        <v>37.812307047719855</v>
      </c>
      <c r="J56" s="21">
        <v>0</v>
      </c>
    </row>
    <row r="57" spans="1:10" ht="26.25" customHeight="1" x14ac:dyDescent="0.25">
      <c r="A57" s="27" t="s">
        <v>86</v>
      </c>
      <c r="B57" s="28"/>
      <c r="C57" s="20">
        <v>472690680.75</v>
      </c>
      <c r="D57" s="20">
        <f>D7+D16+D18+D21+D27+D34+D40+D43+D48+D51+D53+D32</f>
        <v>950910460.1500001</v>
      </c>
      <c r="E57" s="20">
        <f>E7+E16+E18+E21+E27+E34+E40+E43+E48+E53</f>
        <v>425513119.94999999</v>
      </c>
      <c r="F57" s="20">
        <f>F7+F16+F18+F21+F27+F34+F40+F43+F48+F53</f>
        <v>861455420.3599999</v>
      </c>
      <c r="G57" s="20">
        <f>G7+G16+G18+G21+G27+G34+G40+G43+G48+G51+G53+G32</f>
        <v>369487643.91000003</v>
      </c>
      <c r="H57" s="22"/>
      <c r="I57" s="20">
        <f t="shared" si="4"/>
        <v>38.856197233514045</v>
      </c>
      <c r="J57" s="20">
        <f t="shared" si="1"/>
        <v>78.166898345393292</v>
      </c>
    </row>
    <row r="58" spans="1:10" ht="15.75" x14ac:dyDescent="0.25">
      <c r="A58" s="14"/>
      <c r="B58" s="13"/>
      <c r="C58" s="13"/>
      <c r="D58" s="13"/>
      <c r="E58" s="15"/>
      <c r="F58" s="15"/>
      <c r="G58" s="15"/>
      <c r="H58" s="15" t="s">
        <v>87</v>
      </c>
      <c r="I58" s="16"/>
      <c r="J58" s="16"/>
    </row>
    <row r="59" spans="1:10" ht="4.5" customHeight="1" x14ac:dyDescent="0.25">
      <c r="A59" s="17"/>
      <c r="B59" s="17"/>
      <c r="C59" s="17"/>
      <c r="D59" s="17"/>
      <c r="E59" s="17"/>
      <c r="F59" s="17"/>
      <c r="G59" s="17"/>
      <c r="H59" s="17"/>
      <c r="I59" s="16"/>
      <c r="J59" s="16"/>
    </row>
    <row r="60" spans="1:10" s="9" customFormat="1" ht="47.25" x14ac:dyDescent="0.25">
      <c r="A60" s="8" t="s">
        <v>115</v>
      </c>
      <c r="G60" s="9" t="s">
        <v>99</v>
      </c>
      <c r="I60" s="10"/>
      <c r="J60" s="10"/>
    </row>
    <row r="61" spans="1:10" ht="15.75" x14ac:dyDescent="0.25">
      <c r="A61" s="18"/>
      <c r="B61" s="17"/>
      <c r="C61" s="17"/>
      <c r="D61" s="17"/>
      <c r="E61" s="17"/>
      <c r="F61" s="17"/>
      <c r="G61" s="17"/>
      <c r="H61" s="17"/>
      <c r="I61" s="16"/>
      <c r="J61" s="16"/>
    </row>
    <row r="62" spans="1:10" ht="15.75" x14ac:dyDescent="0.25">
      <c r="A62" s="18"/>
      <c r="B62" s="17"/>
      <c r="C62" s="17"/>
      <c r="D62" s="17"/>
      <c r="E62" s="17"/>
      <c r="F62" s="17"/>
      <c r="G62" s="17"/>
      <c r="H62" s="17"/>
      <c r="I62" s="16"/>
      <c r="J62" s="16"/>
    </row>
    <row r="63" spans="1:10" ht="15.75" x14ac:dyDescent="0.25">
      <c r="A63" s="18"/>
      <c r="B63" s="17"/>
      <c r="C63" s="19"/>
      <c r="D63" s="19"/>
      <c r="E63" s="19"/>
      <c r="F63" s="19"/>
      <c r="G63" s="19"/>
      <c r="H63" s="17"/>
      <c r="I63" s="16"/>
      <c r="J63" s="16"/>
    </row>
    <row r="64" spans="1:10" ht="15.75" x14ac:dyDescent="0.25">
      <c r="A64" s="17"/>
      <c r="B64" s="17"/>
      <c r="C64" s="17"/>
      <c r="D64" s="17"/>
      <c r="E64" s="17"/>
      <c r="F64" s="17"/>
      <c r="G64" s="17"/>
      <c r="H64" s="17"/>
      <c r="I64" s="16"/>
      <c r="J64" s="16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33">
    <cfRule type="expression" dxfId="1" priority="1" stopIfTrue="1">
      <formula>OR(RIGHT($B33,2)="00",$B33="Общий итог")=TRUE</formula>
    </cfRule>
    <cfRule type="expression" dxfId="0" priority="2" stopIfTrue="1">
      <formula>AND($D33="")=TRUE</formula>
    </cfRule>
  </conditionalFormatting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2024-08-13T09:37:26Z</dcterms:modified>
</cp:coreProperties>
</file>