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/>
  </bookViews>
  <sheets>
    <sheet name="Лист2" sheetId="2" r:id="rId1"/>
    <sheet name="Лист3" sheetId="3" r:id="rId2"/>
  </sheets>
  <definedNames>
    <definedName name="_xlnm.Print_Titles" localSheetId="0">Лист2!$4:$6</definedName>
  </definedNames>
  <calcPr calcId="145621"/>
</workbook>
</file>

<file path=xl/calcChain.xml><?xml version="1.0" encoding="utf-8"?>
<calcChain xmlns="http://schemas.openxmlformats.org/spreadsheetml/2006/main">
  <c r="J8" i="2" l="1"/>
  <c r="D33" i="2" l="1"/>
  <c r="I34" i="2"/>
  <c r="J13" i="2"/>
  <c r="C55" i="2" l="1"/>
  <c r="C53" i="2"/>
  <c r="C50" i="2"/>
  <c r="C45" i="2"/>
  <c r="C42" i="2"/>
  <c r="C36" i="2"/>
  <c r="C33" i="2"/>
  <c r="C28" i="2"/>
  <c r="C22" i="2"/>
  <c r="C18" i="2"/>
  <c r="C16" i="2"/>
  <c r="C7" i="2"/>
  <c r="C59" i="2" l="1"/>
  <c r="J44" i="2"/>
  <c r="I32" i="2"/>
  <c r="J32" i="2"/>
  <c r="J14" i="2"/>
  <c r="J11" i="2"/>
  <c r="I52" i="2"/>
  <c r="G28" i="2"/>
  <c r="D28" i="2"/>
  <c r="G50" i="2" l="1"/>
  <c r="D50" i="2"/>
  <c r="G42" i="2" l="1"/>
  <c r="G33" i="2" l="1"/>
  <c r="I35" i="2"/>
  <c r="I14" i="2"/>
  <c r="I13" i="2"/>
  <c r="I33" i="2" l="1"/>
  <c r="I20" i="2"/>
  <c r="J20" i="2"/>
  <c r="G18" i="2"/>
  <c r="D18" i="2"/>
  <c r="J54" i="2" l="1"/>
  <c r="I54" i="2"/>
  <c r="J51" i="2"/>
  <c r="I51" i="2"/>
  <c r="G53" i="2" l="1"/>
  <c r="J53" i="2" s="1"/>
  <c r="D53" i="2"/>
  <c r="I53" i="2" l="1"/>
  <c r="I8" i="2"/>
  <c r="J24" i="2"/>
  <c r="I39" i="2" l="1"/>
  <c r="I58" i="2" l="1"/>
  <c r="J57" i="2"/>
  <c r="J56" i="2"/>
  <c r="G55" i="2"/>
  <c r="F55" i="2"/>
  <c r="E55" i="2"/>
  <c r="D55" i="2"/>
  <c r="J52" i="2"/>
  <c r="F50" i="2"/>
  <c r="E50" i="2"/>
  <c r="J50" i="2"/>
  <c r="J49" i="2"/>
  <c r="I49" i="2"/>
  <c r="J48" i="2"/>
  <c r="I48" i="2"/>
  <c r="J47" i="2"/>
  <c r="I47" i="2"/>
  <c r="J46" i="2"/>
  <c r="I46" i="2"/>
  <c r="G45" i="2"/>
  <c r="J45" i="2" s="1"/>
  <c r="F45" i="2"/>
  <c r="E45" i="2"/>
  <c r="D45" i="2"/>
  <c r="I44" i="2"/>
  <c r="J43" i="2"/>
  <c r="I43" i="2"/>
  <c r="J42" i="2"/>
  <c r="F42" i="2"/>
  <c r="E42" i="2"/>
  <c r="D42" i="2"/>
  <c r="J41" i="2"/>
  <c r="I41" i="2"/>
  <c r="J40" i="2"/>
  <c r="I40" i="2"/>
  <c r="J38" i="2"/>
  <c r="I38" i="2"/>
  <c r="J37" i="2"/>
  <c r="I37" i="2"/>
  <c r="G36" i="2"/>
  <c r="J36" i="2" s="1"/>
  <c r="F36" i="2"/>
  <c r="E36" i="2"/>
  <c r="D36" i="2"/>
  <c r="I31" i="2"/>
  <c r="J30" i="2"/>
  <c r="I30" i="2"/>
  <c r="J29" i="2"/>
  <c r="I29" i="2"/>
  <c r="J28" i="2"/>
  <c r="F28" i="2"/>
  <c r="E28" i="2"/>
  <c r="J27" i="2"/>
  <c r="I27" i="2"/>
  <c r="J26" i="2"/>
  <c r="I26" i="2"/>
  <c r="J25" i="2"/>
  <c r="I25" i="2"/>
  <c r="I24" i="2"/>
  <c r="I23" i="2"/>
  <c r="G22" i="2"/>
  <c r="F22" i="2"/>
  <c r="E22" i="2"/>
  <c r="D22" i="2"/>
  <c r="J21" i="2"/>
  <c r="I21" i="2"/>
  <c r="J19" i="2"/>
  <c r="I19" i="2"/>
  <c r="J18" i="2"/>
  <c r="F18" i="2"/>
  <c r="E18" i="2"/>
  <c r="J17" i="2"/>
  <c r="I17" i="2"/>
  <c r="H16" i="2"/>
  <c r="G16" i="2"/>
  <c r="J16" i="2" s="1"/>
  <c r="F16" i="2"/>
  <c r="E16" i="2"/>
  <c r="D16" i="2"/>
  <c r="J15" i="2"/>
  <c r="I15" i="2"/>
  <c r="J12" i="2"/>
  <c r="I12" i="2"/>
  <c r="I11" i="2"/>
  <c r="J10" i="2"/>
  <c r="I10" i="2"/>
  <c r="J9" i="2"/>
  <c r="I9" i="2"/>
  <c r="G7" i="2"/>
  <c r="F7" i="2"/>
  <c r="E7" i="2"/>
  <c r="D7" i="2"/>
  <c r="D59" i="2" l="1"/>
  <c r="G59" i="2"/>
  <c r="J59" i="2" s="1"/>
  <c r="J55" i="2"/>
  <c r="I56" i="2"/>
  <c r="I55" i="2"/>
  <c r="I50" i="2"/>
  <c r="I45" i="2"/>
  <c r="I22" i="2"/>
  <c r="I18" i="2"/>
  <c r="I36" i="2"/>
  <c r="E59" i="2"/>
  <c r="F59" i="2"/>
  <c r="I7" i="2"/>
  <c r="I16" i="2"/>
  <c r="I28" i="2"/>
  <c r="I42" i="2"/>
  <c r="J7" i="2"/>
  <c r="J22" i="2"/>
  <c r="I59" i="2" l="1"/>
</calcChain>
</file>

<file path=xl/sharedStrings.xml><?xml version="1.0" encoding="utf-8"?>
<sst xmlns="http://schemas.openxmlformats.org/spreadsheetml/2006/main" count="159" uniqueCount="119">
  <si>
    <t>(рублей)</t>
  </si>
  <si>
    <t xml:space="preserve"> Наименование </t>
  </si>
  <si>
    <t>Рз Пр</t>
  </si>
  <si>
    <t>Уточненная бюджетная роспись                                                                             на 2016 год</t>
  </si>
  <si>
    <t>ОБЩЕГОСУДАРСТВЕННЫЕ ВОПРОСЫ</t>
  </si>
  <si>
    <t>0100</t>
  </si>
  <si>
    <t>-</t>
  </si>
  <si>
    <t>Функционирование высшего должностного лица субъекта Российской Федерации и муниципального образования</t>
  </si>
  <si>
    <t>0102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</si>
  <si>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</si>
  <si>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</si>
  <si>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</si>
  <si>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</si>
  <si>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Судебная система</t>
  </si>
  <si>
    <t>0105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</si>
  <si>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</si>
  <si>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</si>
  <si>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Резервные фонды</t>
  </si>
  <si>
    <t>0111</t>
  </si>
  <si>
    <t>Другие общегосударственные вопросы</t>
  </si>
  <si>
    <t>0113</t>
  </si>
  <si>
    <t>НАЦИОНАЛЬНАЯ ОБОРОНА</t>
  </si>
  <si>
    <t>0200</t>
  </si>
  <si>
    <t>Мобилизационная и вневойсковая подготовка</t>
  </si>
  <si>
    <t>0203</t>
  </si>
  <si>
    <t>НАЦИОНАЛЬНАЯ БЕЗОПАСНОСТЬ И ПРАВООХРАНИТЕЛЬНАЯ ДЕЯТЕЛЬНОСТЬ</t>
  </si>
  <si>
    <t>0300</t>
  </si>
  <si>
    <t>0309</t>
  </si>
  <si>
    <t>0310</t>
  </si>
  <si>
    <t>НАЦИОНАЛЬНАЯ ЭКОНОМИКА</t>
  </si>
  <si>
    <t>0400</t>
  </si>
  <si>
    <t>Сельское хозяйство и рыболовство</t>
  </si>
  <si>
    <t>0405</t>
  </si>
  <si>
    <t>Водное хозяйство</t>
  </si>
  <si>
    <t>0406</t>
  </si>
  <si>
    <t>Транспорт</t>
  </si>
  <si>
    <t>0408</t>
  </si>
  <si>
    <t>Дорожное хозяйство (дорожные фонды)</t>
  </si>
  <si>
    <t>0409</t>
  </si>
  <si>
    <t>Другие вопросы в области национальной экономики</t>
  </si>
  <si>
    <t>0412</t>
  </si>
  <si>
    <t>ЖИЛИЩНО-КОММУНАЛЬНОЕ ХОЗЯЙСТВО</t>
  </si>
  <si>
    <t>0500</t>
  </si>
  <si>
    <t>Жилищное хозяйство</t>
  </si>
  <si>
    <t>0501</t>
  </si>
  <si>
    <t>Коммунальное хозяйство</t>
  </si>
  <si>
    <t>0502</t>
  </si>
  <si>
    <t>Благоустройство</t>
  </si>
  <si>
    <t>0503</t>
  </si>
  <si>
    <t>ОБРАЗОВАНИЕ</t>
  </si>
  <si>
    <t>0700</t>
  </si>
  <si>
    <t>Дошкольное образование</t>
  </si>
  <si>
    <t>0701</t>
  </si>
  <si>
    <t>Общее образование</t>
  </si>
  <si>
    <t>0702</t>
  </si>
  <si>
    <t>0707</t>
  </si>
  <si>
    <t>Другие вопросы в области образования</t>
  </si>
  <si>
    <t>0709</t>
  </si>
  <si>
    <t>КУЛЬТУРА, КИНЕМАТОГРАФИЯ</t>
  </si>
  <si>
    <t>0800</t>
  </si>
  <si>
    <t>Культура</t>
  </si>
  <si>
    <t>0801</t>
  </si>
  <si>
    <t>Другие вопросы в области культуры, кинематографии</t>
  </si>
  <si>
    <t>0804</t>
  </si>
  <si>
    <t>СОЦИАЛЬНАЯ ПОЛИТИКА</t>
  </si>
  <si>
    <t>1000</t>
  </si>
  <si>
    <t>Пенсионное обеспечение</t>
  </si>
  <si>
    <t>1001</t>
  </si>
  <si>
    <t>Социальное обеспечение населения</t>
  </si>
  <si>
    <t>1003</t>
  </si>
  <si>
    <t>Охрана семьи и детства</t>
  </si>
  <si>
    <t>1004</t>
  </si>
  <si>
    <t>Другие вопросы в области социальной политики</t>
  </si>
  <si>
    <t>1006</t>
  </si>
  <si>
    <t>ФИЗИЧЕСКАЯ КУЛЬТУРА И СПОРТ</t>
  </si>
  <si>
    <t>1100</t>
  </si>
  <si>
    <t>Массовый спорт</t>
  </si>
  <si>
    <t>1102</t>
  </si>
  <si>
    <t>МЕЖБЮДЖЕТНЫЕ ТРАНСФЕРТЫ ОБЩЕГО ХАРАКТЕРА БЮДЖЕТАМ СУБЪЕКТОВ РОССИЙСКОЙ ФЕДЕРАЦИИ И МУНИЦИПАЛЬНЫХ ОБРАЗОВАНИЙ</t>
  </si>
  <si>
    <t>1400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</si>
  <si>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</si>
  <si>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</si>
  <si>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Иные дотации</t>
  </si>
  <si>
    <t>1402</t>
  </si>
  <si>
    <t>Прочие межбюджетные трансферты общего характера</t>
  </si>
  <si>
    <t>1403</t>
  </si>
  <si>
    <t>ВСЕГО:</t>
  </si>
  <si>
    <t>#Н/Д</t>
  </si>
  <si>
    <t>0703</t>
  </si>
  <si>
    <t>0107</t>
  </si>
  <si>
    <t>Обеспечение проведения выборов и референдумов</t>
  </si>
  <si>
    <t>1101</t>
  </si>
  <si>
    <t>Физическая культра</t>
  </si>
  <si>
    <t>1300</t>
  </si>
  <si>
    <t>1301</t>
  </si>
  <si>
    <t>0314</t>
  </si>
  <si>
    <t>Другие вопросы вобласти национальной безопасности и правоохранительной деятельности</t>
  </si>
  <si>
    <t>Охрана окружающей среды</t>
  </si>
  <si>
    <t>Другие вопросы в области охраны окружающей среды</t>
  </si>
  <si>
    <t>Процент исполнения к уточненным плановым назначениям</t>
  </si>
  <si>
    <t>Дополнительное образование детей</t>
  </si>
  <si>
    <t>Гражданская оборона</t>
  </si>
  <si>
    <t xml:space="preserve">Молодежная политика 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</si>
  <si>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</si>
  <si>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</si>
  <si>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Защита населения и территории от последствий чрезвычайных ситуаций природного и техногенного характера, пожарная безопасность</t>
  </si>
  <si>
    <t>0505</t>
  </si>
  <si>
    <t>Другие вопросы в области жилищно-коммунального хозяйства</t>
  </si>
  <si>
    <t>С.И.Сидорова</t>
  </si>
  <si>
    <t>0600</t>
  </si>
  <si>
    <t>0605</t>
  </si>
  <si>
    <t>Прикладные научные исследования в области охраны окружающей среды</t>
  </si>
  <si>
    <t>0604</t>
  </si>
  <si>
    <t>Заместитель главы администрации Трубчевского муниципального района</t>
  </si>
  <si>
    <t>Сведения об исполнении консолидированного бюджета Трубчевского муниципального района Брянской области за 1 квартал 2025 года по расходам в разрезе разделов и подразделов классификации расходов в сравнениис соответствующим периодом 2024 года</t>
  </si>
  <si>
    <t>Кассовое исполнение                                                               за 1 квартал 2024 года</t>
  </si>
  <si>
    <t>Уточненные плановые назначения на 2025 год</t>
  </si>
  <si>
    <t>Кассовое исполнение                                                               за 1 квартал                                                                           2025 года</t>
  </si>
  <si>
    <t>Темп роста 2025 к соответствующему периоду 2024,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</si>
</sst>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2" x14ac:knownFonts="1">
    <font>
      <sz val="11"/>
      <color theme="1"/>
      <name val="Calibri"/>
      <family val="2"/>
      <scheme val="minor"/>
    </font>
    <font>
      <sz val="8"/>
      <name val="Arial"/>
      <family val="2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3"/>
      <name val="Times New Roman"/>
      <family val="1"/>
      <charset val="204"/>
    </font>
    <font>
      <sz val="11"/>
      <color rgb="FFFF0000"/>
      <name val="Calibri"/>
      <family val="2"/>
      <scheme val="minor"/>
    </font>
    <font>
      <sz val="8"/>
      <color rgb="FFFF0000"/>
      <name val="Arial"/>
      <family val="2"/>
      <charset val="204"/>
    </font>
    <font>
      <b/>
      <sz val="12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2" borderId="0" xfId="0" applyFont="1" applyFill="1" applyAlignment="1">
      <alignment horizontal="left" wrapText="1"/>
    </xf>
    <xf numFmtId="49" fontId="1" fillId="2" borderId="0" xfId="0" applyNumberFormat="1" applyFont="1" applyFill="1" applyAlignment="1">
      <alignment horizontal="center"/>
    </xf>
    <xf numFmtId="0" fontId="0" fillId="0" borderId="0" xfId="0" applyAlignment="1">
      <alignment horizontal="center"/>
    </xf>
    <xf numFmtId="0" fontId="1" fillId="2" borderId="0" xfId="0" applyFont="1" applyFill="1" applyBorder="1" applyAlignment="1">
      <alignment horizontal="left"/>
    </xf>
    <xf numFmtId="49" fontId="1" fillId="2" borderId="0" xfId="0" applyNumberFormat="1" applyFont="1" applyFill="1" applyBorder="1"/>
    <xf numFmtId="0" fontId="1" fillId="2" borderId="0" xfId="0" applyFont="1" applyFill="1" applyBorder="1"/>
    <xf numFmtId="0" fontId="4" fillId="0" borderId="0" xfId="0" applyFont="1" applyAlignment="1">
      <alignment vertical="top"/>
    </xf>
    <xf numFmtId="0" fontId="5" fillId="2" borderId="1" xfId="0" applyFont="1" applyFill="1" applyBorder="1" applyAlignment="1">
      <alignment horizontal="left" wrapText="1"/>
    </xf>
    <xf numFmtId="164" fontId="5" fillId="2" borderId="1" xfId="0" applyNumberFormat="1" applyFont="1" applyFill="1" applyBorder="1" applyAlignment="1">
      <alignment horizontal="center"/>
    </xf>
    <xf numFmtId="0" fontId="2" fillId="2" borderId="1" xfId="0" applyFont="1" applyFill="1" applyBorder="1" applyAlignment="1">
      <alignment horizontal="left" wrapText="1"/>
    </xf>
    <xf numFmtId="49" fontId="2" fillId="2" borderId="1" xfId="0" applyNumberFormat="1" applyFont="1" applyFill="1" applyBorder="1" applyAlignment="1">
      <alignment horizontal="center"/>
    </xf>
    <xf numFmtId="0" fontId="1" fillId="2" borderId="0" xfId="0" applyFont="1" applyFill="1"/>
    <xf numFmtId="0" fontId="1" fillId="3" borderId="0" xfId="0" applyFont="1" applyFill="1" applyBorder="1"/>
    <xf numFmtId="0" fontId="6" fillId="0" borderId="0" xfId="0" applyFont="1" applyAlignment="1">
      <alignment wrapText="1"/>
    </xf>
    <xf numFmtId="0" fontId="6" fillId="0" borderId="0" xfId="0" applyFont="1"/>
    <xf numFmtId="0" fontId="6" fillId="0" borderId="0" xfId="0" applyFont="1" applyAlignment="1">
      <alignment horizontal="center"/>
    </xf>
    <xf numFmtId="0" fontId="7" fillId="0" borderId="0" xfId="0" applyFont="1"/>
    <xf numFmtId="4" fontId="0" fillId="0" borderId="0" xfId="0" applyNumberFormat="1"/>
    <xf numFmtId="4" fontId="5" fillId="2" borderId="1" xfId="0" applyNumberFormat="1" applyFont="1" applyFill="1" applyBorder="1" applyAlignment="1">
      <alignment vertical="center"/>
    </xf>
    <xf numFmtId="49" fontId="2" fillId="2" borderId="1" xfId="0" applyNumberFormat="1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/>
    </xf>
    <xf numFmtId="4" fontId="2" fillId="2" borderId="1" xfId="0" applyNumberFormat="1" applyFont="1" applyFill="1" applyBorder="1" applyAlignment="1">
      <alignment vertical="center"/>
    </xf>
    <xf numFmtId="4" fontId="2" fillId="2" borderId="1" xfId="0" applyNumberFormat="1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/>
    </xf>
    <xf numFmtId="4" fontId="5" fillId="2" borderId="1" xfId="0" applyNumberFormat="1" applyFont="1" applyFill="1" applyBorder="1" applyAlignment="1">
      <alignment horizontal="center" vertical="center"/>
    </xf>
    <xf numFmtId="164" fontId="5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9" fillId="0" borderId="0" xfId="0" applyFont="1"/>
    <xf numFmtId="49" fontId="10" fillId="2" borderId="0" xfId="0" applyNumberFormat="1" applyFont="1" applyFill="1" applyAlignment="1">
      <alignment horizontal="center"/>
    </xf>
    <xf numFmtId="0" fontId="10" fillId="2" borderId="0" xfId="0" applyFont="1" applyFill="1" applyBorder="1" applyAlignment="1">
      <alignment horizontal="left"/>
    </xf>
    <xf numFmtId="0" fontId="10" fillId="2" borderId="0" xfId="0" applyFont="1" applyFill="1" applyBorder="1"/>
    <xf numFmtId="0" fontId="11" fillId="0" borderId="0" xfId="0" applyFont="1"/>
    <xf numFmtId="4" fontId="9" fillId="0" borderId="0" xfId="0" applyNumberFormat="1" applyFont="1"/>
    <xf numFmtId="49" fontId="5" fillId="2" borderId="1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5" fillId="2" borderId="2" xfId="0" applyFont="1" applyFill="1" applyBorder="1" applyAlignment="1">
      <alignment horizontal="left"/>
    </xf>
    <xf numFmtId="0" fontId="5" fillId="2" borderId="3" xfId="0" applyFont="1" applyFill="1" applyBorder="1" applyAlignment="1">
      <alignment horizontal="left"/>
    </xf>
    <xf numFmtId="0" fontId="8" fillId="0" borderId="0" xfId="0" applyFont="1" applyFill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top" wrapText="1"/>
    </xf>
    <xf numFmtId="49" fontId="3" fillId="2" borderId="1" xfId="0" applyNumberFormat="1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5"/>
  <sheetViews>
    <sheetView tabSelected="1" topLeftCell="A30" workbookViewId="0">
      <selection activeCell="L52" sqref="L52"/>
    </sheetView>
  </sheetViews>
  <sheetFormatPr defaultRowHeight="15" x14ac:dyDescent="0.25"/>
  <cols>
    <col min="1" max="1" width="47.5703125" customWidth="1"/>
    <col min="2" max="2" width="7.140625" customWidth="1"/>
    <col min="3" max="3" width="15.7109375" customWidth="1"/>
    <col min="4" max="4" width="18.42578125" style="28" customWidth="1"/>
    <col min="5" max="5" width="19.28515625" hidden="1" customWidth="1"/>
    <col min="6" max="6" width="15.140625" hidden="1" customWidth="1"/>
    <col min="7" max="7" width="15.85546875" customWidth="1"/>
    <col min="8" max="8" width="15.28515625" hidden="1" customWidth="1"/>
    <col min="9" max="9" width="14" style="3" customWidth="1"/>
    <col min="10" max="10" width="12.7109375" style="3" customWidth="1"/>
    <col min="257" max="257" width="59.7109375" customWidth="1"/>
    <col min="258" max="258" width="7.140625" customWidth="1"/>
    <col min="259" max="261" width="19.28515625" customWidth="1"/>
    <col min="262" max="262" width="0" hidden="1" customWidth="1"/>
    <col min="263" max="263" width="19.140625" customWidth="1"/>
    <col min="264" max="264" width="0" hidden="1" customWidth="1"/>
    <col min="265" max="265" width="14" customWidth="1"/>
    <col min="266" max="266" width="12.7109375" customWidth="1"/>
    <col min="513" max="513" width="59.7109375" customWidth="1"/>
    <col min="514" max="514" width="7.140625" customWidth="1"/>
    <col min="515" max="517" width="19.28515625" customWidth="1"/>
    <col min="518" max="518" width="0" hidden="1" customWidth="1"/>
    <col min="519" max="519" width="19.140625" customWidth="1"/>
    <col min="520" max="520" width="0" hidden="1" customWidth="1"/>
    <col min="521" max="521" width="14" customWidth="1"/>
    <col min="522" max="522" width="12.7109375" customWidth="1"/>
    <col min="769" max="769" width="59.7109375" customWidth="1"/>
    <col min="770" max="770" width="7.140625" customWidth="1"/>
    <col min="771" max="773" width="19.28515625" customWidth="1"/>
    <col min="774" max="774" width="0" hidden="1" customWidth="1"/>
    <col min="775" max="775" width="19.140625" customWidth="1"/>
    <col min="776" max="776" width="0" hidden="1" customWidth="1"/>
    <col min="777" max="777" width="14" customWidth="1"/>
    <col min="778" max="778" width="12.7109375" customWidth="1"/>
    <col min="1025" max="1025" width="59.7109375" customWidth="1"/>
    <col min="1026" max="1026" width="7.140625" customWidth="1"/>
    <col min="1027" max="1029" width="19.28515625" customWidth="1"/>
    <col min="1030" max="1030" width="0" hidden="1" customWidth="1"/>
    <col min="1031" max="1031" width="19.140625" customWidth="1"/>
    <col min="1032" max="1032" width="0" hidden="1" customWidth="1"/>
    <col min="1033" max="1033" width="14" customWidth="1"/>
    <col min="1034" max="1034" width="12.7109375" customWidth="1"/>
    <col min="1281" max="1281" width="59.7109375" customWidth="1"/>
    <col min="1282" max="1282" width="7.140625" customWidth="1"/>
    <col min="1283" max="1285" width="19.28515625" customWidth="1"/>
    <col min="1286" max="1286" width="0" hidden="1" customWidth="1"/>
    <col min="1287" max="1287" width="19.140625" customWidth="1"/>
    <col min="1288" max="1288" width="0" hidden="1" customWidth="1"/>
    <col min="1289" max="1289" width="14" customWidth="1"/>
    <col min="1290" max="1290" width="12.7109375" customWidth="1"/>
    <col min="1537" max="1537" width="59.7109375" customWidth="1"/>
    <col min="1538" max="1538" width="7.140625" customWidth="1"/>
    <col min="1539" max="1541" width="19.28515625" customWidth="1"/>
    <col min="1542" max="1542" width="0" hidden="1" customWidth="1"/>
    <col min="1543" max="1543" width="19.140625" customWidth="1"/>
    <col min="1544" max="1544" width="0" hidden="1" customWidth="1"/>
    <col min="1545" max="1545" width="14" customWidth="1"/>
    <col min="1546" max="1546" width="12.7109375" customWidth="1"/>
    <col min="1793" max="1793" width="59.7109375" customWidth="1"/>
    <col min="1794" max="1794" width="7.140625" customWidth="1"/>
    <col min="1795" max="1797" width="19.28515625" customWidth="1"/>
    <col min="1798" max="1798" width="0" hidden="1" customWidth="1"/>
    <col min="1799" max="1799" width="19.140625" customWidth="1"/>
    <col min="1800" max="1800" width="0" hidden="1" customWidth="1"/>
    <col min="1801" max="1801" width="14" customWidth="1"/>
    <col min="1802" max="1802" width="12.7109375" customWidth="1"/>
    <col min="2049" max="2049" width="59.7109375" customWidth="1"/>
    <col min="2050" max="2050" width="7.140625" customWidth="1"/>
    <col min="2051" max="2053" width="19.28515625" customWidth="1"/>
    <col min="2054" max="2054" width="0" hidden="1" customWidth="1"/>
    <col min="2055" max="2055" width="19.140625" customWidth="1"/>
    <col min="2056" max="2056" width="0" hidden="1" customWidth="1"/>
    <col min="2057" max="2057" width="14" customWidth="1"/>
    <col min="2058" max="2058" width="12.7109375" customWidth="1"/>
    <col min="2305" max="2305" width="59.7109375" customWidth="1"/>
    <col min="2306" max="2306" width="7.140625" customWidth="1"/>
    <col min="2307" max="2309" width="19.28515625" customWidth="1"/>
    <col min="2310" max="2310" width="0" hidden="1" customWidth="1"/>
    <col min="2311" max="2311" width="19.140625" customWidth="1"/>
    <col min="2312" max="2312" width="0" hidden="1" customWidth="1"/>
    <col min="2313" max="2313" width="14" customWidth="1"/>
    <col min="2314" max="2314" width="12.7109375" customWidth="1"/>
    <col min="2561" max="2561" width="59.7109375" customWidth="1"/>
    <col min="2562" max="2562" width="7.140625" customWidth="1"/>
    <col min="2563" max="2565" width="19.28515625" customWidth="1"/>
    <col min="2566" max="2566" width="0" hidden="1" customWidth="1"/>
    <col min="2567" max="2567" width="19.140625" customWidth="1"/>
    <col min="2568" max="2568" width="0" hidden="1" customWidth="1"/>
    <col min="2569" max="2569" width="14" customWidth="1"/>
    <col min="2570" max="2570" width="12.7109375" customWidth="1"/>
    <col min="2817" max="2817" width="59.7109375" customWidth="1"/>
    <col min="2818" max="2818" width="7.140625" customWidth="1"/>
    <col min="2819" max="2821" width="19.28515625" customWidth="1"/>
    <col min="2822" max="2822" width="0" hidden="1" customWidth="1"/>
    <col min="2823" max="2823" width="19.140625" customWidth="1"/>
    <col min="2824" max="2824" width="0" hidden="1" customWidth="1"/>
    <col min="2825" max="2825" width="14" customWidth="1"/>
    <col min="2826" max="2826" width="12.7109375" customWidth="1"/>
    <col min="3073" max="3073" width="59.7109375" customWidth="1"/>
    <col min="3074" max="3074" width="7.140625" customWidth="1"/>
    <col min="3075" max="3077" width="19.28515625" customWidth="1"/>
    <col min="3078" max="3078" width="0" hidden="1" customWidth="1"/>
    <col min="3079" max="3079" width="19.140625" customWidth="1"/>
    <col min="3080" max="3080" width="0" hidden="1" customWidth="1"/>
    <col min="3081" max="3081" width="14" customWidth="1"/>
    <col min="3082" max="3082" width="12.7109375" customWidth="1"/>
    <col min="3329" max="3329" width="59.7109375" customWidth="1"/>
    <col min="3330" max="3330" width="7.140625" customWidth="1"/>
    <col min="3331" max="3333" width="19.28515625" customWidth="1"/>
    <col min="3334" max="3334" width="0" hidden="1" customWidth="1"/>
    <col min="3335" max="3335" width="19.140625" customWidth="1"/>
    <col min="3336" max="3336" width="0" hidden="1" customWidth="1"/>
    <col min="3337" max="3337" width="14" customWidth="1"/>
    <col min="3338" max="3338" width="12.7109375" customWidth="1"/>
    <col min="3585" max="3585" width="59.7109375" customWidth="1"/>
    <col min="3586" max="3586" width="7.140625" customWidth="1"/>
    <col min="3587" max="3589" width="19.28515625" customWidth="1"/>
    <col min="3590" max="3590" width="0" hidden="1" customWidth="1"/>
    <col min="3591" max="3591" width="19.140625" customWidth="1"/>
    <col min="3592" max="3592" width="0" hidden="1" customWidth="1"/>
    <col min="3593" max="3593" width="14" customWidth="1"/>
    <col min="3594" max="3594" width="12.7109375" customWidth="1"/>
    <col min="3841" max="3841" width="59.7109375" customWidth="1"/>
    <col min="3842" max="3842" width="7.140625" customWidth="1"/>
    <col min="3843" max="3845" width="19.28515625" customWidth="1"/>
    <col min="3846" max="3846" width="0" hidden="1" customWidth="1"/>
    <col min="3847" max="3847" width="19.140625" customWidth="1"/>
    <col min="3848" max="3848" width="0" hidden="1" customWidth="1"/>
    <col min="3849" max="3849" width="14" customWidth="1"/>
    <col min="3850" max="3850" width="12.7109375" customWidth="1"/>
    <col min="4097" max="4097" width="59.7109375" customWidth="1"/>
    <col min="4098" max="4098" width="7.140625" customWidth="1"/>
    <col min="4099" max="4101" width="19.28515625" customWidth="1"/>
    <col min="4102" max="4102" width="0" hidden="1" customWidth="1"/>
    <col min="4103" max="4103" width="19.140625" customWidth="1"/>
    <col min="4104" max="4104" width="0" hidden="1" customWidth="1"/>
    <col min="4105" max="4105" width="14" customWidth="1"/>
    <col min="4106" max="4106" width="12.7109375" customWidth="1"/>
    <col min="4353" max="4353" width="59.7109375" customWidth="1"/>
    <col min="4354" max="4354" width="7.140625" customWidth="1"/>
    <col min="4355" max="4357" width="19.28515625" customWidth="1"/>
    <col min="4358" max="4358" width="0" hidden="1" customWidth="1"/>
    <col min="4359" max="4359" width="19.140625" customWidth="1"/>
    <col min="4360" max="4360" width="0" hidden="1" customWidth="1"/>
    <col min="4361" max="4361" width="14" customWidth="1"/>
    <col min="4362" max="4362" width="12.7109375" customWidth="1"/>
    <col min="4609" max="4609" width="59.7109375" customWidth="1"/>
    <col min="4610" max="4610" width="7.140625" customWidth="1"/>
    <col min="4611" max="4613" width="19.28515625" customWidth="1"/>
    <col min="4614" max="4614" width="0" hidden="1" customWidth="1"/>
    <col min="4615" max="4615" width="19.140625" customWidth="1"/>
    <col min="4616" max="4616" width="0" hidden="1" customWidth="1"/>
    <col min="4617" max="4617" width="14" customWidth="1"/>
    <col min="4618" max="4618" width="12.7109375" customWidth="1"/>
    <col min="4865" max="4865" width="59.7109375" customWidth="1"/>
    <col min="4866" max="4866" width="7.140625" customWidth="1"/>
    <col min="4867" max="4869" width="19.28515625" customWidth="1"/>
    <col min="4870" max="4870" width="0" hidden="1" customWidth="1"/>
    <col min="4871" max="4871" width="19.140625" customWidth="1"/>
    <col min="4872" max="4872" width="0" hidden="1" customWidth="1"/>
    <col min="4873" max="4873" width="14" customWidth="1"/>
    <col min="4874" max="4874" width="12.7109375" customWidth="1"/>
    <col min="5121" max="5121" width="59.7109375" customWidth="1"/>
    <col min="5122" max="5122" width="7.140625" customWidth="1"/>
    <col min="5123" max="5125" width="19.28515625" customWidth="1"/>
    <col min="5126" max="5126" width="0" hidden="1" customWidth="1"/>
    <col min="5127" max="5127" width="19.140625" customWidth="1"/>
    <col min="5128" max="5128" width="0" hidden="1" customWidth="1"/>
    <col min="5129" max="5129" width="14" customWidth="1"/>
    <col min="5130" max="5130" width="12.7109375" customWidth="1"/>
    <col min="5377" max="5377" width="59.7109375" customWidth="1"/>
    <col min="5378" max="5378" width="7.140625" customWidth="1"/>
    <col min="5379" max="5381" width="19.28515625" customWidth="1"/>
    <col min="5382" max="5382" width="0" hidden="1" customWidth="1"/>
    <col min="5383" max="5383" width="19.140625" customWidth="1"/>
    <col min="5384" max="5384" width="0" hidden="1" customWidth="1"/>
    <col min="5385" max="5385" width="14" customWidth="1"/>
    <col min="5386" max="5386" width="12.7109375" customWidth="1"/>
    <col min="5633" max="5633" width="59.7109375" customWidth="1"/>
    <col min="5634" max="5634" width="7.140625" customWidth="1"/>
    <col min="5635" max="5637" width="19.28515625" customWidth="1"/>
    <col min="5638" max="5638" width="0" hidden="1" customWidth="1"/>
    <col min="5639" max="5639" width="19.140625" customWidth="1"/>
    <col min="5640" max="5640" width="0" hidden="1" customWidth="1"/>
    <col min="5641" max="5641" width="14" customWidth="1"/>
    <col min="5642" max="5642" width="12.7109375" customWidth="1"/>
    <col min="5889" max="5889" width="59.7109375" customWidth="1"/>
    <col min="5890" max="5890" width="7.140625" customWidth="1"/>
    <col min="5891" max="5893" width="19.28515625" customWidth="1"/>
    <col min="5894" max="5894" width="0" hidden="1" customWidth="1"/>
    <col min="5895" max="5895" width="19.140625" customWidth="1"/>
    <col min="5896" max="5896" width="0" hidden="1" customWidth="1"/>
    <col min="5897" max="5897" width="14" customWidth="1"/>
    <col min="5898" max="5898" width="12.7109375" customWidth="1"/>
    <col min="6145" max="6145" width="59.7109375" customWidth="1"/>
    <col min="6146" max="6146" width="7.140625" customWidth="1"/>
    <col min="6147" max="6149" width="19.28515625" customWidth="1"/>
    <col min="6150" max="6150" width="0" hidden="1" customWidth="1"/>
    <col min="6151" max="6151" width="19.140625" customWidth="1"/>
    <col min="6152" max="6152" width="0" hidden="1" customWidth="1"/>
    <col min="6153" max="6153" width="14" customWidth="1"/>
    <col min="6154" max="6154" width="12.7109375" customWidth="1"/>
    <col min="6401" max="6401" width="59.7109375" customWidth="1"/>
    <col min="6402" max="6402" width="7.140625" customWidth="1"/>
    <col min="6403" max="6405" width="19.28515625" customWidth="1"/>
    <col min="6406" max="6406" width="0" hidden="1" customWidth="1"/>
    <col min="6407" max="6407" width="19.140625" customWidth="1"/>
    <col min="6408" max="6408" width="0" hidden="1" customWidth="1"/>
    <col min="6409" max="6409" width="14" customWidth="1"/>
    <col min="6410" max="6410" width="12.7109375" customWidth="1"/>
    <col min="6657" max="6657" width="59.7109375" customWidth="1"/>
    <col min="6658" max="6658" width="7.140625" customWidth="1"/>
    <col min="6659" max="6661" width="19.28515625" customWidth="1"/>
    <col min="6662" max="6662" width="0" hidden="1" customWidth="1"/>
    <col min="6663" max="6663" width="19.140625" customWidth="1"/>
    <col min="6664" max="6664" width="0" hidden="1" customWidth="1"/>
    <col min="6665" max="6665" width="14" customWidth="1"/>
    <col min="6666" max="6666" width="12.7109375" customWidth="1"/>
    <col min="6913" max="6913" width="59.7109375" customWidth="1"/>
    <col min="6914" max="6914" width="7.140625" customWidth="1"/>
    <col min="6915" max="6917" width="19.28515625" customWidth="1"/>
    <col min="6918" max="6918" width="0" hidden="1" customWidth="1"/>
    <col min="6919" max="6919" width="19.140625" customWidth="1"/>
    <col min="6920" max="6920" width="0" hidden="1" customWidth="1"/>
    <col min="6921" max="6921" width="14" customWidth="1"/>
    <col min="6922" max="6922" width="12.7109375" customWidth="1"/>
    <col min="7169" max="7169" width="59.7109375" customWidth="1"/>
    <col min="7170" max="7170" width="7.140625" customWidth="1"/>
    <col min="7171" max="7173" width="19.28515625" customWidth="1"/>
    <col min="7174" max="7174" width="0" hidden="1" customWidth="1"/>
    <col min="7175" max="7175" width="19.140625" customWidth="1"/>
    <col min="7176" max="7176" width="0" hidden="1" customWidth="1"/>
    <col min="7177" max="7177" width="14" customWidth="1"/>
    <col min="7178" max="7178" width="12.7109375" customWidth="1"/>
    <col min="7425" max="7425" width="59.7109375" customWidth="1"/>
    <col min="7426" max="7426" width="7.140625" customWidth="1"/>
    <col min="7427" max="7429" width="19.28515625" customWidth="1"/>
    <col min="7430" max="7430" width="0" hidden="1" customWidth="1"/>
    <col min="7431" max="7431" width="19.140625" customWidth="1"/>
    <col min="7432" max="7432" width="0" hidden="1" customWidth="1"/>
    <col min="7433" max="7433" width="14" customWidth="1"/>
    <col min="7434" max="7434" width="12.7109375" customWidth="1"/>
    <col min="7681" max="7681" width="59.7109375" customWidth="1"/>
    <col min="7682" max="7682" width="7.140625" customWidth="1"/>
    <col min="7683" max="7685" width="19.28515625" customWidth="1"/>
    <col min="7686" max="7686" width="0" hidden="1" customWidth="1"/>
    <col min="7687" max="7687" width="19.140625" customWidth="1"/>
    <col min="7688" max="7688" width="0" hidden="1" customWidth="1"/>
    <col min="7689" max="7689" width="14" customWidth="1"/>
    <col min="7690" max="7690" width="12.7109375" customWidth="1"/>
    <col min="7937" max="7937" width="59.7109375" customWidth="1"/>
    <col min="7938" max="7938" width="7.140625" customWidth="1"/>
    <col min="7939" max="7941" width="19.28515625" customWidth="1"/>
    <col min="7942" max="7942" width="0" hidden="1" customWidth="1"/>
    <col min="7943" max="7943" width="19.140625" customWidth="1"/>
    <col min="7944" max="7944" width="0" hidden="1" customWidth="1"/>
    <col min="7945" max="7945" width="14" customWidth="1"/>
    <col min="7946" max="7946" width="12.7109375" customWidth="1"/>
    <col min="8193" max="8193" width="59.7109375" customWidth="1"/>
    <col min="8194" max="8194" width="7.140625" customWidth="1"/>
    <col min="8195" max="8197" width="19.28515625" customWidth="1"/>
    <col min="8198" max="8198" width="0" hidden="1" customWidth="1"/>
    <col min="8199" max="8199" width="19.140625" customWidth="1"/>
    <col min="8200" max="8200" width="0" hidden="1" customWidth="1"/>
    <col min="8201" max="8201" width="14" customWidth="1"/>
    <col min="8202" max="8202" width="12.7109375" customWidth="1"/>
    <col min="8449" max="8449" width="59.7109375" customWidth="1"/>
    <col min="8450" max="8450" width="7.140625" customWidth="1"/>
    <col min="8451" max="8453" width="19.28515625" customWidth="1"/>
    <col min="8454" max="8454" width="0" hidden="1" customWidth="1"/>
    <col min="8455" max="8455" width="19.140625" customWidth="1"/>
    <col min="8456" max="8456" width="0" hidden="1" customWidth="1"/>
    <col min="8457" max="8457" width="14" customWidth="1"/>
    <col min="8458" max="8458" width="12.7109375" customWidth="1"/>
    <col min="8705" max="8705" width="59.7109375" customWidth="1"/>
    <col min="8706" max="8706" width="7.140625" customWidth="1"/>
    <col min="8707" max="8709" width="19.28515625" customWidth="1"/>
    <col min="8710" max="8710" width="0" hidden="1" customWidth="1"/>
    <col min="8711" max="8711" width="19.140625" customWidth="1"/>
    <col min="8712" max="8712" width="0" hidden="1" customWidth="1"/>
    <col min="8713" max="8713" width="14" customWidth="1"/>
    <col min="8714" max="8714" width="12.7109375" customWidth="1"/>
    <col min="8961" max="8961" width="59.7109375" customWidth="1"/>
    <col min="8962" max="8962" width="7.140625" customWidth="1"/>
    <col min="8963" max="8965" width="19.28515625" customWidth="1"/>
    <col min="8966" max="8966" width="0" hidden="1" customWidth="1"/>
    <col min="8967" max="8967" width="19.140625" customWidth="1"/>
    <col min="8968" max="8968" width="0" hidden="1" customWidth="1"/>
    <col min="8969" max="8969" width="14" customWidth="1"/>
    <col min="8970" max="8970" width="12.7109375" customWidth="1"/>
    <col min="9217" max="9217" width="59.7109375" customWidth="1"/>
    <col min="9218" max="9218" width="7.140625" customWidth="1"/>
    <col min="9219" max="9221" width="19.28515625" customWidth="1"/>
    <col min="9222" max="9222" width="0" hidden="1" customWidth="1"/>
    <col min="9223" max="9223" width="19.140625" customWidth="1"/>
    <col min="9224" max="9224" width="0" hidden="1" customWidth="1"/>
    <col min="9225" max="9225" width="14" customWidth="1"/>
    <col min="9226" max="9226" width="12.7109375" customWidth="1"/>
    <col min="9473" max="9473" width="59.7109375" customWidth="1"/>
    <col min="9474" max="9474" width="7.140625" customWidth="1"/>
    <col min="9475" max="9477" width="19.28515625" customWidth="1"/>
    <col min="9478" max="9478" width="0" hidden="1" customWidth="1"/>
    <col min="9479" max="9479" width="19.140625" customWidth="1"/>
    <col min="9480" max="9480" width="0" hidden="1" customWidth="1"/>
    <col min="9481" max="9481" width="14" customWidth="1"/>
    <col min="9482" max="9482" width="12.7109375" customWidth="1"/>
    <col min="9729" max="9729" width="59.7109375" customWidth="1"/>
    <col min="9730" max="9730" width="7.140625" customWidth="1"/>
    <col min="9731" max="9733" width="19.28515625" customWidth="1"/>
    <col min="9734" max="9734" width="0" hidden="1" customWidth="1"/>
    <col min="9735" max="9735" width="19.140625" customWidth="1"/>
    <col min="9736" max="9736" width="0" hidden="1" customWidth="1"/>
    <col min="9737" max="9737" width="14" customWidth="1"/>
    <col min="9738" max="9738" width="12.7109375" customWidth="1"/>
    <col min="9985" max="9985" width="59.7109375" customWidth="1"/>
    <col min="9986" max="9986" width="7.140625" customWidth="1"/>
    <col min="9987" max="9989" width="19.28515625" customWidth="1"/>
    <col min="9990" max="9990" width="0" hidden="1" customWidth="1"/>
    <col min="9991" max="9991" width="19.140625" customWidth="1"/>
    <col min="9992" max="9992" width="0" hidden="1" customWidth="1"/>
    <col min="9993" max="9993" width="14" customWidth="1"/>
    <col min="9994" max="9994" width="12.7109375" customWidth="1"/>
    <col min="10241" max="10241" width="59.7109375" customWidth="1"/>
    <col min="10242" max="10242" width="7.140625" customWidth="1"/>
    <col min="10243" max="10245" width="19.28515625" customWidth="1"/>
    <col min="10246" max="10246" width="0" hidden="1" customWidth="1"/>
    <col min="10247" max="10247" width="19.140625" customWidth="1"/>
    <col min="10248" max="10248" width="0" hidden="1" customWidth="1"/>
    <col min="10249" max="10249" width="14" customWidth="1"/>
    <col min="10250" max="10250" width="12.7109375" customWidth="1"/>
    <col min="10497" max="10497" width="59.7109375" customWidth="1"/>
    <col min="10498" max="10498" width="7.140625" customWidth="1"/>
    <col min="10499" max="10501" width="19.28515625" customWidth="1"/>
    <col min="10502" max="10502" width="0" hidden="1" customWidth="1"/>
    <col min="10503" max="10503" width="19.140625" customWidth="1"/>
    <col min="10504" max="10504" width="0" hidden="1" customWidth="1"/>
    <col min="10505" max="10505" width="14" customWidth="1"/>
    <col min="10506" max="10506" width="12.7109375" customWidth="1"/>
    <col min="10753" max="10753" width="59.7109375" customWidth="1"/>
    <col min="10754" max="10754" width="7.140625" customWidth="1"/>
    <col min="10755" max="10757" width="19.28515625" customWidth="1"/>
    <col min="10758" max="10758" width="0" hidden="1" customWidth="1"/>
    <col min="10759" max="10759" width="19.140625" customWidth="1"/>
    <col min="10760" max="10760" width="0" hidden="1" customWidth="1"/>
    <col min="10761" max="10761" width="14" customWidth="1"/>
    <col min="10762" max="10762" width="12.7109375" customWidth="1"/>
    <col min="11009" max="11009" width="59.7109375" customWidth="1"/>
    <col min="11010" max="11010" width="7.140625" customWidth="1"/>
    <col min="11011" max="11013" width="19.28515625" customWidth="1"/>
    <col min="11014" max="11014" width="0" hidden="1" customWidth="1"/>
    <col min="11015" max="11015" width="19.140625" customWidth="1"/>
    <col min="11016" max="11016" width="0" hidden="1" customWidth="1"/>
    <col min="11017" max="11017" width="14" customWidth="1"/>
    <col min="11018" max="11018" width="12.7109375" customWidth="1"/>
    <col min="11265" max="11265" width="59.7109375" customWidth="1"/>
    <col min="11266" max="11266" width="7.140625" customWidth="1"/>
    <col min="11267" max="11269" width="19.28515625" customWidth="1"/>
    <col min="11270" max="11270" width="0" hidden="1" customWidth="1"/>
    <col min="11271" max="11271" width="19.140625" customWidth="1"/>
    <col min="11272" max="11272" width="0" hidden="1" customWidth="1"/>
    <col min="11273" max="11273" width="14" customWidth="1"/>
    <col min="11274" max="11274" width="12.7109375" customWidth="1"/>
    <col min="11521" max="11521" width="59.7109375" customWidth="1"/>
    <col min="11522" max="11522" width="7.140625" customWidth="1"/>
    <col min="11523" max="11525" width="19.28515625" customWidth="1"/>
    <col min="11526" max="11526" width="0" hidden="1" customWidth="1"/>
    <col min="11527" max="11527" width="19.140625" customWidth="1"/>
    <col min="11528" max="11528" width="0" hidden="1" customWidth="1"/>
    <col min="11529" max="11529" width="14" customWidth="1"/>
    <col min="11530" max="11530" width="12.7109375" customWidth="1"/>
    <col min="11777" max="11777" width="59.7109375" customWidth="1"/>
    <col min="11778" max="11778" width="7.140625" customWidth="1"/>
    <col min="11779" max="11781" width="19.28515625" customWidth="1"/>
    <col min="11782" max="11782" width="0" hidden="1" customWidth="1"/>
    <col min="11783" max="11783" width="19.140625" customWidth="1"/>
    <col min="11784" max="11784" width="0" hidden="1" customWidth="1"/>
    <col min="11785" max="11785" width="14" customWidth="1"/>
    <col min="11786" max="11786" width="12.7109375" customWidth="1"/>
    <col min="12033" max="12033" width="59.7109375" customWidth="1"/>
    <col min="12034" max="12034" width="7.140625" customWidth="1"/>
    <col min="12035" max="12037" width="19.28515625" customWidth="1"/>
    <col min="12038" max="12038" width="0" hidden="1" customWidth="1"/>
    <col min="12039" max="12039" width="19.140625" customWidth="1"/>
    <col min="12040" max="12040" width="0" hidden="1" customWidth="1"/>
    <col min="12041" max="12041" width="14" customWidth="1"/>
    <col min="12042" max="12042" width="12.7109375" customWidth="1"/>
    <col min="12289" max="12289" width="59.7109375" customWidth="1"/>
    <col min="12290" max="12290" width="7.140625" customWidth="1"/>
    <col min="12291" max="12293" width="19.28515625" customWidth="1"/>
    <col min="12294" max="12294" width="0" hidden="1" customWidth="1"/>
    <col min="12295" max="12295" width="19.140625" customWidth="1"/>
    <col min="12296" max="12296" width="0" hidden="1" customWidth="1"/>
    <col min="12297" max="12297" width="14" customWidth="1"/>
    <col min="12298" max="12298" width="12.7109375" customWidth="1"/>
    <col min="12545" max="12545" width="59.7109375" customWidth="1"/>
    <col min="12546" max="12546" width="7.140625" customWidth="1"/>
    <col min="12547" max="12549" width="19.28515625" customWidth="1"/>
    <col min="12550" max="12550" width="0" hidden="1" customWidth="1"/>
    <col min="12551" max="12551" width="19.140625" customWidth="1"/>
    <col min="12552" max="12552" width="0" hidden="1" customWidth="1"/>
    <col min="12553" max="12553" width="14" customWidth="1"/>
    <col min="12554" max="12554" width="12.7109375" customWidth="1"/>
    <col min="12801" max="12801" width="59.7109375" customWidth="1"/>
    <col min="12802" max="12802" width="7.140625" customWidth="1"/>
    <col min="12803" max="12805" width="19.28515625" customWidth="1"/>
    <col min="12806" max="12806" width="0" hidden="1" customWidth="1"/>
    <col min="12807" max="12807" width="19.140625" customWidth="1"/>
    <col min="12808" max="12808" width="0" hidden="1" customWidth="1"/>
    <col min="12809" max="12809" width="14" customWidth="1"/>
    <col min="12810" max="12810" width="12.7109375" customWidth="1"/>
    <col min="13057" max="13057" width="59.7109375" customWidth="1"/>
    <col min="13058" max="13058" width="7.140625" customWidth="1"/>
    <col min="13059" max="13061" width="19.28515625" customWidth="1"/>
    <col min="13062" max="13062" width="0" hidden="1" customWidth="1"/>
    <col min="13063" max="13063" width="19.140625" customWidth="1"/>
    <col min="13064" max="13064" width="0" hidden="1" customWidth="1"/>
    <col min="13065" max="13065" width="14" customWidth="1"/>
    <col min="13066" max="13066" width="12.7109375" customWidth="1"/>
    <col min="13313" max="13313" width="59.7109375" customWidth="1"/>
    <col min="13314" max="13314" width="7.140625" customWidth="1"/>
    <col min="13315" max="13317" width="19.28515625" customWidth="1"/>
    <col min="13318" max="13318" width="0" hidden="1" customWidth="1"/>
    <col min="13319" max="13319" width="19.140625" customWidth="1"/>
    <col min="13320" max="13320" width="0" hidden="1" customWidth="1"/>
    <col min="13321" max="13321" width="14" customWidth="1"/>
    <col min="13322" max="13322" width="12.7109375" customWidth="1"/>
    <col min="13569" max="13569" width="59.7109375" customWidth="1"/>
    <col min="13570" max="13570" width="7.140625" customWidth="1"/>
    <col min="13571" max="13573" width="19.28515625" customWidth="1"/>
    <col min="13574" max="13574" width="0" hidden="1" customWidth="1"/>
    <col min="13575" max="13575" width="19.140625" customWidth="1"/>
    <col min="13576" max="13576" width="0" hidden="1" customWidth="1"/>
    <col min="13577" max="13577" width="14" customWidth="1"/>
    <col min="13578" max="13578" width="12.7109375" customWidth="1"/>
    <col min="13825" max="13825" width="59.7109375" customWidth="1"/>
    <col min="13826" max="13826" width="7.140625" customWidth="1"/>
    <col min="13827" max="13829" width="19.28515625" customWidth="1"/>
    <col min="13830" max="13830" width="0" hidden="1" customWidth="1"/>
    <col min="13831" max="13831" width="19.140625" customWidth="1"/>
    <col min="13832" max="13832" width="0" hidden="1" customWidth="1"/>
    <col min="13833" max="13833" width="14" customWidth="1"/>
    <col min="13834" max="13834" width="12.7109375" customWidth="1"/>
    <col min="14081" max="14081" width="59.7109375" customWidth="1"/>
    <col min="14082" max="14082" width="7.140625" customWidth="1"/>
    <col min="14083" max="14085" width="19.28515625" customWidth="1"/>
    <col min="14086" max="14086" width="0" hidden="1" customWidth="1"/>
    <col min="14087" max="14087" width="19.140625" customWidth="1"/>
    <col min="14088" max="14088" width="0" hidden="1" customWidth="1"/>
    <col min="14089" max="14089" width="14" customWidth="1"/>
    <col min="14090" max="14090" width="12.7109375" customWidth="1"/>
    <col min="14337" max="14337" width="59.7109375" customWidth="1"/>
    <col min="14338" max="14338" width="7.140625" customWidth="1"/>
    <col min="14339" max="14341" width="19.28515625" customWidth="1"/>
    <col min="14342" max="14342" width="0" hidden="1" customWidth="1"/>
    <col min="14343" max="14343" width="19.140625" customWidth="1"/>
    <col min="14344" max="14344" width="0" hidden="1" customWidth="1"/>
    <col min="14345" max="14345" width="14" customWidth="1"/>
    <col min="14346" max="14346" width="12.7109375" customWidth="1"/>
    <col min="14593" max="14593" width="59.7109375" customWidth="1"/>
    <col min="14594" max="14594" width="7.140625" customWidth="1"/>
    <col min="14595" max="14597" width="19.28515625" customWidth="1"/>
    <col min="14598" max="14598" width="0" hidden="1" customWidth="1"/>
    <col min="14599" max="14599" width="19.140625" customWidth="1"/>
    <col min="14600" max="14600" width="0" hidden="1" customWidth="1"/>
    <col min="14601" max="14601" width="14" customWidth="1"/>
    <col min="14602" max="14602" width="12.7109375" customWidth="1"/>
    <col min="14849" max="14849" width="59.7109375" customWidth="1"/>
    <col min="14850" max="14850" width="7.140625" customWidth="1"/>
    <col min="14851" max="14853" width="19.28515625" customWidth="1"/>
    <col min="14854" max="14854" width="0" hidden="1" customWidth="1"/>
    <col min="14855" max="14855" width="19.140625" customWidth="1"/>
    <col min="14856" max="14856" width="0" hidden="1" customWidth="1"/>
    <col min="14857" max="14857" width="14" customWidth="1"/>
    <col min="14858" max="14858" width="12.7109375" customWidth="1"/>
    <col min="15105" max="15105" width="59.7109375" customWidth="1"/>
    <col min="15106" max="15106" width="7.140625" customWidth="1"/>
    <col min="15107" max="15109" width="19.28515625" customWidth="1"/>
    <col min="15110" max="15110" width="0" hidden="1" customWidth="1"/>
    <col min="15111" max="15111" width="19.140625" customWidth="1"/>
    <col min="15112" max="15112" width="0" hidden="1" customWidth="1"/>
    <col min="15113" max="15113" width="14" customWidth="1"/>
    <col min="15114" max="15114" width="12.7109375" customWidth="1"/>
    <col min="15361" max="15361" width="59.7109375" customWidth="1"/>
    <col min="15362" max="15362" width="7.140625" customWidth="1"/>
    <col min="15363" max="15365" width="19.28515625" customWidth="1"/>
    <col min="15366" max="15366" width="0" hidden="1" customWidth="1"/>
    <col min="15367" max="15367" width="19.140625" customWidth="1"/>
    <col min="15368" max="15368" width="0" hidden="1" customWidth="1"/>
    <col min="15369" max="15369" width="14" customWidth="1"/>
    <col min="15370" max="15370" width="12.7109375" customWidth="1"/>
    <col min="15617" max="15617" width="59.7109375" customWidth="1"/>
    <col min="15618" max="15618" width="7.140625" customWidth="1"/>
    <col min="15619" max="15621" width="19.28515625" customWidth="1"/>
    <col min="15622" max="15622" width="0" hidden="1" customWidth="1"/>
    <col min="15623" max="15623" width="19.140625" customWidth="1"/>
    <col min="15624" max="15624" width="0" hidden="1" customWidth="1"/>
    <col min="15625" max="15625" width="14" customWidth="1"/>
    <col min="15626" max="15626" width="12.7109375" customWidth="1"/>
    <col min="15873" max="15873" width="59.7109375" customWidth="1"/>
    <col min="15874" max="15874" width="7.140625" customWidth="1"/>
    <col min="15875" max="15877" width="19.28515625" customWidth="1"/>
    <col min="15878" max="15878" width="0" hidden="1" customWidth="1"/>
    <col min="15879" max="15879" width="19.140625" customWidth="1"/>
    <col min="15880" max="15880" width="0" hidden="1" customWidth="1"/>
    <col min="15881" max="15881" width="14" customWidth="1"/>
    <col min="15882" max="15882" width="12.7109375" customWidth="1"/>
    <col min="16129" max="16129" width="59.7109375" customWidth="1"/>
    <col min="16130" max="16130" width="7.140625" customWidth="1"/>
    <col min="16131" max="16133" width="19.28515625" customWidth="1"/>
    <col min="16134" max="16134" width="0" hidden="1" customWidth="1"/>
    <col min="16135" max="16135" width="19.140625" customWidth="1"/>
    <col min="16136" max="16136" width="0" hidden="1" customWidth="1"/>
    <col min="16137" max="16137" width="14" customWidth="1"/>
    <col min="16138" max="16138" width="12.7109375" customWidth="1"/>
  </cols>
  <sheetData>
    <row r="1" spans="1:10" ht="8.25" customHeight="1" x14ac:dyDescent="0.25">
      <c r="A1" s="1"/>
      <c r="B1" s="2"/>
      <c r="C1" s="2"/>
      <c r="D1" s="29"/>
      <c r="E1" s="2"/>
      <c r="F1" s="2"/>
      <c r="G1" s="2"/>
      <c r="H1" s="2"/>
    </row>
    <row r="2" spans="1:10" ht="49.5" customHeight="1" x14ac:dyDescent="0.25">
      <c r="A2" s="39" t="s">
        <v>114</v>
      </c>
      <c r="B2" s="39"/>
      <c r="C2" s="39"/>
      <c r="D2" s="39"/>
      <c r="E2" s="39"/>
      <c r="F2" s="39"/>
      <c r="G2" s="39"/>
      <c r="H2" s="39"/>
      <c r="I2" s="39"/>
      <c r="J2" s="39"/>
    </row>
    <row r="3" spans="1:10" ht="23.25" customHeight="1" x14ac:dyDescent="0.25">
      <c r="A3" s="4"/>
      <c r="B3" s="4"/>
      <c r="C3" s="4"/>
      <c r="D3" s="30"/>
      <c r="E3" s="5"/>
      <c r="F3" s="5"/>
      <c r="G3" s="6"/>
      <c r="H3" s="6"/>
      <c r="I3" s="40" t="s">
        <v>0</v>
      </c>
      <c r="J3" s="40"/>
    </row>
    <row r="4" spans="1:10" s="7" customFormat="1" ht="22.5" customHeight="1" x14ac:dyDescent="0.25">
      <c r="A4" s="41" t="s">
        <v>1</v>
      </c>
      <c r="B4" s="41" t="s">
        <v>2</v>
      </c>
      <c r="C4" s="42" t="s">
        <v>115</v>
      </c>
      <c r="D4" s="41" t="s">
        <v>116</v>
      </c>
      <c r="E4" s="42" t="s">
        <v>3</v>
      </c>
      <c r="F4" s="42"/>
      <c r="G4" s="42" t="s">
        <v>117</v>
      </c>
      <c r="H4" s="42"/>
      <c r="I4" s="42" t="s">
        <v>99</v>
      </c>
      <c r="J4" s="43" t="s">
        <v>118</v>
      </c>
    </row>
    <row r="5" spans="1:10" s="7" customFormat="1" ht="15.75" customHeight="1" x14ac:dyDescent="0.25">
      <c r="A5" s="41"/>
      <c r="B5" s="41"/>
      <c r="C5" s="42"/>
      <c r="D5" s="41"/>
      <c r="E5" s="42"/>
      <c r="F5" s="42"/>
      <c r="G5" s="42"/>
      <c r="H5" s="42"/>
      <c r="I5" s="42"/>
      <c r="J5" s="43"/>
    </row>
    <row r="6" spans="1:10" s="7" customFormat="1" ht="30" customHeight="1" x14ac:dyDescent="0.25">
      <c r="A6" s="41"/>
      <c r="B6" s="41"/>
      <c r="C6" s="42"/>
      <c r="D6" s="41"/>
      <c r="E6" s="42"/>
      <c r="F6" s="42"/>
      <c r="G6" s="42"/>
      <c r="H6" s="42"/>
      <c r="I6" s="42"/>
      <c r="J6" s="43"/>
    </row>
    <row r="7" spans="1:10" ht="15.75" x14ac:dyDescent="0.25">
      <c r="A7" s="8" t="s">
        <v>4</v>
      </c>
      <c r="B7" s="34" t="s">
        <v>5</v>
      </c>
      <c r="C7" s="19">
        <f>SUM(C8:C15)</f>
        <v>15825969.429999998</v>
      </c>
      <c r="D7" s="19">
        <f>SUM(D8:D15)</f>
        <v>128047894.64999999</v>
      </c>
      <c r="E7" s="19">
        <f>SUM(E8:E15)</f>
        <v>0</v>
      </c>
      <c r="F7" s="19">
        <f>SUM(F8:F15)</f>
        <v>0</v>
      </c>
      <c r="G7" s="19">
        <f>SUM(G8:G15)</f>
        <v>18326875.420000002</v>
      </c>
      <c r="H7" s="19" t="s">
        <v>6</v>
      </c>
      <c r="I7" s="9">
        <f t="shared" ref="I7:I15" si="0">G7/D7*100</f>
        <v>14.312516008243485</v>
      </c>
      <c r="J7" s="26">
        <f>G7/C7*100</f>
        <v>115.80254531048975</v>
      </c>
    </row>
    <row r="8" spans="1:10" ht="48.75" customHeight="1" x14ac:dyDescent="0.25">
      <c r="A8" s="10" t="s">
        <v>7</v>
      </c>
      <c r="B8" s="35" t="s">
        <v>8</v>
      </c>
      <c r="C8" s="23">
        <v>314281.03000000003</v>
      </c>
      <c r="D8" s="23">
        <v>1744900</v>
      </c>
      <c r="E8" s="23"/>
      <c r="F8" s="23"/>
      <c r="G8" s="23">
        <v>401949.01</v>
      </c>
      <c r="H8" s="22" t="s">
        <v>6</v>
      </c>
      <c r="I8" s="24">
        <f t="shared" si="0"/>
        <v>23.035647315032381</v>
      </c>
      <c r="J8" s="24">
        <f t="shared" ref="J8:J59" si="1">G8/C8*100</f>
        <v>127.89477303163986</v>
      </c>
    </row>
    <row r="9" spans="1:10" ht="63" x14ac:dyDescent="0.25">
      <c r="A9" s="10" t="s">
        <v>9</v>
      </c>
      <c r="B9" s="35" t="s">
        <v>10</v>
      </c>
      <c r="C9" s="23">
        <v>504298.08</v>
      </c>
      <c r="D9" s="23">
        <v>3131330.49</v>
      </c>
      <c r="E9" s="23"/>
      <c r="F9" s="23"/>
      <c r="G9" s="23">
        <v>569187.38</v>
      </c>
      <c r="H9" s="22" t="s">
        <v>6</v>
      </c>
      <c r="I9" s="24">
        <f t="shared" si="0"/>
        <v>18.177173626920485</v>
      </c>
      <c r="J9" s="24">
        <f t="shared" si="1"/>
        <v>112.86725105120368</v>
      </c>
    </row>
    <row r="10" spans="1:10" ht="63" customHeight="1" x14ac:dyDescent="0.25">
      <c r="A10" s="10" t="s">
        <v>11</v>
      </c>
      <c r="B10" s="35" t="s">
        <v>12</v>
      </c>
      <c r="C10" s="23">
        <v>11102564.68</v>
      </c>
      <c r="D10" s="23">
        <v>95026254.939999998</v>
      </c>
      <c r="E10" s="23"/>
      <c r="F10" s="23"/>
      <c r="G10" s="23">
        <v>12810292.630000001</v>
      </c>
      <c r="H10" s="22" t="s">
        <v>6</v>
      </c>
      <c r="I10" s="24">
        <f t="shared" si="0"/>
        <v>13.480792900960347</v>
      </c>
      <c r="J10" s="24">
        <f t="shared" si="1"/>
        <v>115.38138258339785</v>
      </c>
    </row>
    <row r="11" spans="1:10" ht="20.25" customHeight="1" x14ac:dyDescent="0.25">
      <c r="A11" s="10" t="s">
        <v>13</v>
      </c>
      <c r="B11" s="35" t="s">
        <v>14</v>
      </c>
      <c r="C11" s="23">
        <v>10696</v>
      </c>
      <c r="D11" s="23">
        <v>12329</v>
      </c>
      <c r="E11" s="23"/>
      <c r="F11" s="23"/>
      <c r="G11" s="23">
        <v>12329</v>
      </c>
      <c r="H11" s="22" t="s">
        <v>6</v>
      </c>
      <c r="I11" s="24">
        <f t="shared" si="0"/>
        <v>100</v>
      </c>
      <c r="J11" s="24">
        <f t="shared" si="1"/>
        <v>115.26738967838443</v>
      </c>
    </row>
    <row r="12" spans="1:10" ht="45.75" customHeight="1" x14ac:dyDescent="0.25">
      <c r="A12" s="10" t="s">
        <v>15</v>
      </c>
      <c r="B12" s="35" t="s">
        <v>16</v>
      </c>
      <c r="C12" s="23">
        <v>1883793.2</v>
      </c>
      <c r="D12" s="23">
        <v>11071943</v>
      </c>
      <c r="E12" s="23"/>
      <c r="F12" s="23"/>
      <c r="G12" s="23">
        <v>2402134.54</v>
      </c>
      <c r="H12" s="22" t="s">
        <v>6</v>
      </c>
      <c r="I12" s="24">
        <f t="shared" si="0"/>
        <v>21.695690991183753</v>
      </c>
      <c r="J12" s="24">
        <f t="shared" si="1"/>
        <v>127.5158302938985</v>
      </c>
    </row>
    <row r="13" spans="1:10" ht="0.75" hidden="1" customHeight="1" x14ac:dyDescent="0.25">
      <c r="A13" s="10" t="s">
        <v>90</v>
      </c>
      <c r="B13" s="35" t="s">
        <v>89</v>
      </c>
      <c r="C13" s="23">
        <v>0</v>
      </c>
      <c r="D13" s="23"/>
      <c r="E13" s="23"/>
      <c r="F13" s="23"/>
      <c r="G13" s="23">
        <v>0</v>
      </c>
      <c r="H13" s="22"/>
      <c r="I13" s="24" t="e">
        <f t="shared" si="0"/>
        <v>#DIV/0!</v>
      </c>
      <c r="J13" s="24" t="e">
        <f t="shared" si="1"/>
        <v>#DIV/0!</v>
      </c>
    </row>
    <row r="14" spans="1:10" ht="15.75" x14ac:dyDescent="0.25">
      <c r="A14" s="10" t="s">
        <v>17</v>
      </c>
      <c r="B14" s="35" t="s">
        <v>18</v>
      </c>
      <c r="C14" s="23">
        <v>0</v>
      </c>
      <c r="D14" s="23">
        <v>1477144.6</v>
      </c>
      <c r="E14" s="23"/>
      <c r="F14" s="23"/>
      <c r="G14" s="23">
        <v>0</v>
      </c>
      <c r="H14" s="22" t="s">
        <v>6</v>
      </c>
      <c r="I14" s="24">
        <f t="shared" si="0"/>
        <v>0</v>
      </c>
      <c r="J14" s="24" t="e">
        <f t="shared" si="1"/>
        <v>#DIV/0!</v>
      </c>
    </row>
    <row r="15" spans="1:10" ht="15.75" x14ac:dyDescent="0.25">
      <c r="A15" s="10" t="s">
        <v>19</v>
      </c>
      <c r="B15" s="35" t="s">
        <v>20</v>
      </c>
      <c r="C15" s="23">
        <v>2010336.44</v>
      </c>
      <c r="D15" s="23">
        <v>15583992.619999999</v>
      </c>
      <c r="E15" s="23"/>
      <c r="F15" s="23"/>
      <c r="G15" s="23">
        <v>2130982.86</v>
      </c>
      <c r="H15" s="23" t="s">
        <v>6</v>
      </c>
      <c r="I15" s="24">
        <f t="shared" si="0"/>
        <v>13.674177805148371</v>
      </c>
      <c r="J15" s="24">
        <f t="shared" si="1"/>
        <v>106.00130493580467</v>
      </c>
    </row>
    <row r="16" spans="1:10" ht="15.75" x14ac:dyDescent="0.25">
      <c r="A16" s="8" t="s">
        <v>21</v>
      </c>
      <c r="B16" s="34" t="s">
        <v>22</v>
      </c>
      <c r="C16" s="25">
        <f t="shared" ref="C16:H16" si="2">C17</f>
        <v>402332.17</v>
      </c>
      <c r="D16" s="25">
        <f t="shared" si="2"/>
        <v>3169598</v>
      </c>
      <c r="E16" s="25">
        <f t="shared" si="2"/>
        <v>0</v>
      </c>
      <c r="F16" s="25">
        <f t="shared" si="2"/>
        <v>0</v>
      </c>
      <c r="G16" s="25">
        <f t="shared" si="2"/>
        <v>1554534.39</v>
      </c>
      <c r="H16" s="25" t="str">
        <f t="shared" si="2"/>
        <v>-</v>
      </c>
      <c r="I16" s="26">
        <f>G16/D16*100</f>
        <v>49.045159354593231</v>
      </c>
      <c r="J16" s="26">
        <f t="shared" si="1"/>
        <v>386.38083303157191</v>
      </c>
    </row>
    <row r="17" spans="1:10" ht="18" customHeight="1" x14ac:dyDescent="0.25">
      <c r="A17" s="10" t="s">
        <v>23</v>
      </c>
      <c r="B17" s="35" t="s">
        <v>24</v>
      </c>
      <c r="C17" s="23">
        <v>402332.17</v>
      </c>
      <c r="D17" s="23">
        <v>3169598</v>
      </c>
      <c r="E17" s="23"/>
      <c r="F17" s="23"/>
      <c r="G17" s="23">
        <v>1554534.39</v>
      </c>
      <c r="H17" s="23" t="s">
        <v>6</v>
      </c>
      <c r="I17" s="24">
        <f t="shared" ref="I17:I59" si="3">G17/D17*100</f>
        <v>49.045159354593231</v>
      </c>
      <c r="J17" s="24">
        <f t="shared" si="1"/>
        <v>386.38083303157191</v>
      </c>
    </row>
    <row r="18" spans="1:10" ht="47.25" x14ac:dyDescent="0.25">
      <c r="A18" s="8" t="s">
        <v>25</v>
      </c>
      <c r="B18" s="34" t="s">
        <v>26</v>
      </c>
      <c r="C18" s="25">
        <f>C19+C21+C20</f>
        <v>3297123.7600000002</v>
      </c>
      <c r="D18" s="25">
        <f>D19+D21+D20</f>
        <v>17508842.280000001</v>
      </c>
      <c r="E18" s="25">
        <f t="shared" ref="E18:F18" si="4">E19+E21</f>
        <v>0</v>
      </c>
      <c r="F18" s="25">
        <f t="shared" si="4"/>
        <v>0</v>
      </c>
      <c r="G18" s="25">
        <f>G19+G21+G20</f>
        <v>3664764.6999999997</v>
      </c>
      <c r="H18" s="25" t="s">
        <v>6</v>
      </c>
      <c r="I18" s="26">
        <f t="shared" si="3"/>
        <v>20.930936731243431</v>
      </c>
      <c r="J18" s="26">
        <f t="shared" si="1"/>
        <v>111.15035305802409</v>
      </c>
    </row>
    <row r="19" spans="1:10" ht="24.75" customHeight="1" x14ac:dyDescent="0.25">
      <c r="A19" s="10" t="s">
        <v>101</v>
      </c>
      <c r="B19" s="35" t="s">
        <v>27</v>
      </c>
      <c r="C19" s="23">
        <v>917240.37</v>
      </c>
      <c r="D19" s="23">
        <v>5136500</v>
      </c>
      <c r="E19" s="23"/>
      <c r="F19" s="23"/>
      <c r="G19" s="23">
        <v>1011460.57</v>
      </c>
      <c r="H19" s="23" t="s">
        <v>6</v>
      </c>
      <c r="I19" s="24">
        <f t="shared" si="3"/>
        <v>19.691629903630876</v>
      </c>
      <c r="J19" s="24">
        <f t="shared" si="1"/>
        <v>110.27213837088308</v>
      </c>
    </row>
    <row r="20" spans="1:10" ht="47.25" hidden="1" x14ac:dyDescent="0.25">
      <c r="A20" s="10" t="s">
        <v>96</v>
      </c>
      <c r="B20" s="35" t="s">
        <v>95</v>
      </c>
      <c r="C20" s="23">
        <v>0</v>
      </c>
      <c r="D20" s="23"/>
      <c r="E20" s="23"/>
      <c r="F20" s="23"/>
      <c r="G20" s="23">
        <v>0</v>
      </c>
      <c r="H20" s="23"/>
      <c r="I20" s="24" t="e">
        <f t="shared" si="3"/>
        <v>#DIV/0!</v>
      </c>
      <c r="J20" s="24" t="e">
        <f t="shared" si="1"/>
        <v>#DIV/0!</v>
      </c>
    </row>
    <row r="21" spans="1:10" ht="63" x14ac:dyDescent="0.25">
      <c r="A21" s="10" t="s">
        <v>105</v>
      </c>
      <c r="B21" s="35" t="s">
        <v>28</v>
      </c>
      <c r="C21" s="23">
        <v>2379883.39</v>
      </c>
      <c r="D21" s="23">
        <v>12372342.279999999</v>
      </c>
      <c r="E21" s="23"/>
      <c r="F21" s="23"/>
      <c r="G21" s="23">
        <v>2653304.13</v>
      </c>
      <c r="H21" s="23" t="s">
        <v>6</v>
      </c>
      <c r="I21" s="24">
        <f t="shared" si="3"/>
        <v>21.445447191427039</v>
      </c>
      <c r="J21" s="24">
        <f t="shared" si="1"/>
        <v>111.48882929091748</v>
      </c>
    </row>
    <row r="22" spans="1:10" ht="15.75" x14ac:dyDescent="0.25">
      <c r="A22" s="8" t="s">
        <v>29</v>
      </c>
      <c r="B22" s="34" t="s">
        <v>30</v>
      </c>
      <c r="C22" s="25">
        <f>SUM(C23:C27)</f>
        <v>5428613.2799999993</v>
      </c>
      <c r="D22" s="25">
        <f>SUM(D23:D27)</f>
        <v>63318137.829999998</v>
      </c>
      <c r="E22" s="25">
        <f>SUM(E23:E27)</f>
        <v>0</v>
      </c>
      <c r="F22" s="25">
        <f>SUM(F23:F27)</f>
        <v>0</v>
      </c>
      <c r="G22" s="25">
        <f>SUM(G23:G27)</f>
        <v>4626153</v>
      </c>
      <c r="H22" s="25" t="s">
        <v>6</v>
      </c>
      <c r="I22" s="26">
        <f t="shared" si="3"/>
        <v>7.3062050757407748</v>
      </c>
      <c r="J22" s="26">
        <f t="shared" si="1"/>
        <v>85.217950909186897</v>
      </c>
    </row>
    <row r="23" spans="1:10" ht="15.75" x14ac:dyDescent="0.25">
      <c r="A23" s="10" t="s">
        <v>31</v>
      </c>
      <c r="B23" s="35" t="s">
        <v>32</v>
      </c>
      <c r="C23" s="23">
        <v>0</v>
      </c>
      <c r="D23" s="23">
        <v>383229.3</v>
      </c>
      <c r="E23" s="23"/>
      <c r="F23" s="23"/>
      <c r="G23" s="23">
        <v>0</v>
      </c>
      <c r="H23" s="23" t="s">
        <v>6</v>
      </c>
      <c r="I23" s="24">
        <f t="shared" si="3"/>
        <v>0</v>
      </c>
      <c r="J23" s="24">
        <v>0</v>
      </c>
    </row>
    <row r="24" spans="1:10" ht="15.75" x14ac:dyDescent="0.25">
      <c r="A24" s="10" t="s">
        <v>33</v>
      </c>
      <c r="B24" s="35" t="s">
        <v>34</v>
      </c>
      <c r="C24" s="23">
        <v>250560</v>
      </c>
      <c r="D24" s="23">
        <v>850560</v>
      </c>
      <c r="E24" s="23"/>
      <c r="F24" s="23"/>
      <c r="G24" s="23">
        <v>250560</v>
      </c>
      <c r="H24" s="23" t="s">
        <v>6</v>
      </c>
      <c r="I24" s="24">
        <f t="shared" si="3"/>
        <v>29.458239277652371</v>
      </c>
      <c r="J24" s="24">
        <f t="shared" si="1"/>
        <v>100</v>
      </c>
    </row>
    <row r="25" spans="1:10" ht="15.75" x14ac:dyDescent="0.25">
      <c r="A25" s="10" t="s">
        <v>35</v>
      </c>
      <c r="B25" s="35" t="s">
        <v>36</v>
      </c>
      <c r="C25" s="23">
        <v>2008520</v>
      </c>
      <c r="D25" s="23">
        <v>12550248</v>
      </c>
      <c r="E25" s="23"/>
      <c r="F25" s="23"/>
      <c r="G25" s="23">
        <v>2088860.8</v>
      </c>
      <c r="H25" s="23" t="s">
        <v>6</v>
      </c>
      <c r="I25" s="24">
        <f t="shared" si="3"/>
        <v>16.643980262382065</v>
      </c>
      <c r="J25" s="24">
        <f t="shared" si="1"/>
        <v>104</v>
      </c>
    </row>
    <row r="26" spans="1:10" ht="15.75" x14ac:dyDescent="0.25">
      <c r="A26" s="10" t="s">
        <v>37</v>
      </c>
      <c r="B26" s="35" t="s">
        <v>38</v>
      </c>
      <c r="C26" s="23">
        <v>3169533.28</v>
      </c>
      <c r="D26" s="23">
        <v>48707100.530000001</v>
      </c>
      <c r="E26" s="23"/>
      <c r="F26" s="23"/>
      <c r="G26" s="23">
        <v>2286732.2000000002</v>
      </c>
      <c r="H26" s="23" t="s">
        <v>6</v>
      </c>
      <c r="I26" s="24">
        <f t="shared" si="3"/>
        <v>4.6948641473567925</v>
      </c>
      <c r="J26" s="24">
        <f t="shared" si="1"/>
        <v>72.147284725781475</v>
      </c>
    </row>
    <row r="27" spans="1:10" ht="31.5" x14ac:dyDescent="0.25">
      <c r="A27" s="10" t="s">
        <v>39</v>
      </c>
      <c r="B27" s="35" t="s">
        <v>40</v>
      </c>
      <c r="C27" s="23">
        <v>0</v>
      </c>
      <c r="D27" s="23">
        <v>827000</v>
      </c>
      <c r="E27" s="23"/>
      <c r="F27" s="23"/>
      <c r="G27" s="23">
        <v>0</v>
      </c>
      <c r="H27" s="23" t="s">
        <v>6</v>
      </c>
      <c r="I27" s="24">
        <f t="shared" si="3"/>
        <v>0</v>
      </c>
      <c r="J27" s="24" t="e">
        <f t="shared" si="1"/>
        <v>#DIV/0!</v>
      </c>
    </row>
    <row r="28" spans="1:10" ht="31.5" x14ac:dyDescent="0.25">
      <c r="A28" s="8" t="s">
        <v>41</v>
      </c>
      <c r="B28" s="34" t="s">
        <v>42</v>
      </c>
      <c r="C28" s="25">
        <f>C29+C30+C31+C32</f>
        <v>7004317.8300000001</v>
      </c>
      <c r="D28" s="25">
        <f>D29+D30+D31+D32</f>
        <v>84091308.189999998</v>
      </c>
      <c r="E28" s="25">
        <f>E29+E30+E31</f>
        <v>0</v>
      </c>
      <c r="F28" s="25">
        <f>F29+F30+F31</f>
        <v>0</v>
      </c>
      <c r="G28" s="25">
        <f>G29+G30+G31+G32</f>
        <v>8346310.2599999998</v>
      </c>
      <c r="H28" s="25" t="s">
        <v>6</v>
      </c>
      <c r="I28" s="26">
        <f t="shared" si="3"/>
        <v>9.9252948249323687</v>
      </c>
      <c r="J28" s="26">
        <f t="shared" si="1"/>
        <v>119.15950221807681</v>
      </c>
    </row>
    <row r="29" spans="1:10" ht="15.75" x14ac:dyDescent="0.25">
      <c r="A29" s="10" t="s">
        <v>43</v>
      </c>
      <c r="B29" s="35" t="s">
        <v>44</v>
      </c>
      <c r="C29" s="23">
        <v>179760.47</v>
      </c>
      <c r="D29" s="23">
        <v>1080000</v>
      </c>
      <c r="E29" s="23"/>
      <c r="F29" s="23"/>
      <c r="G29" s="23">
        <v>130766.02</v>
      </c>
      <c r="H29" s="23" t="s">
        <v>6</v>
      </c>
      <c r="I29" s="24">
        <f t="shared" si="3"/>
        <v>12.107964814814816</v>
      </c>
      <c r="J29" s="24">
        <f t="shared" si="1"/>
        <v>72.744591733655355</v>
      </c>
    </row>
    <row r="30" spans="1:10" ht="15.75" x14ac:dyDescent="0.25">
      <c r="A30" s="10" t="s">
        <v>45</v>
      </c>
      <c r="B30" s="35" t="s">
        <v>46</v>
      </c>
      <c r="C30" s="23">
        <v>512107.5</v>
      </c>
      <c r="D30" s="23">
        <v>33267728.48</v>
      </c>
      <c r="E30" s="23"/>
      <c r="F30" s="23"/>
      <c r="G30" s="23">
        <v>572913.5</v>
      </c>
      <c r="H30" s="23" t="s">
        <v>6</v>
      </c>
      <c r="I30" s="24">
        <f t="shared" si="3"/>
        <v>1.7221299023900172</v>
      </c>
      <c r="J30" s="24">
        <f t="shared" si="1"/>
        <v>111.87367886625368</v>
      </c>
    </row>
    <row r="31" spans="1:10" ht="15" customHeight="1" x14ac:dyDescent="0.25">
      <c r="A31" s="10" t="s">
        <v>47</v>
      </c>
      <c r="B31" s="35" t="s">
        <v>48</v>
      </c>
      <c r="C31" s="23">
        <v>6312449.8600000003</v>
      </c>
      <c r="D31" s="23">
        <v>49743579.710000001</v>
      </c>
      <c r="E31" s="23"/>
      <c r="F31" s="23"/>
      <c r="G31" s="23">
        <v>7642630.7400000002</v>
      </c>
      <c r="H31" s="23" t="s">
        <v>6</v>
      </c>
      <c r="I31" s="24">
        <f t="shared" si="3"/>
        <v>15.364054586653712</v>
      </c>
      <c r="J31" s="24">
        <v>0</v>
      </c>
    </row>
    <row r="32" spans="1:10" ht="33" hidden="1" customHeight="1" x14ac:dyDescent="0.25">
      <c r="A32" s="10" t="s">
        <v>107</v>
      </c>
      <c r="B32" s="35" t="s">
        <v>106</v>
      </c>
      <c r="C32" s="23"/>
      <c r="D32" s="23"/>
      <c r="E32" s="23"/>
      <c r="F32" s="23"/>
      <c r="G32" s="23"/>
      <c r="H32" s="23"/>
      <c r="I32" s="24" t="e">
        <f t="shared" si="3"/>
        <v>#DIV/0!</v>
      </c>
      <c r="J32" s="24" t="e">
        <f t="shared" si="1"/>
        <v>#DIV/0!</v>
      </c>
    </row>
    <row r="33" spans="1:10" ht="15.75" x14ac:dyDescent="0.25">
      <c r="A33" s="8" t="s">
        <v>97</v>
      </c>
      <c r="B33" s="35" t="s">
        <v>109</v>
      </c>
      <c r="C33" s="25">
        <f>C35</f>
        <v>2486.66</v>
      </c>
      <c r="D33" s="25">
        <f>D35+D34</f>
        <v>20998229</v>
      </c>
      <c r="E33" s="25"/>
      <c r="F33" s="25"/>
      <c r="G33" s="25">
        <f>G35</f>
        <v>352.05</v>
      </c>
      <c r="H33" s="25"/>
      <c r="I33" s="26">
        <f t="shared" si="3"/>
        <v>1.676569962162047E-3</v>
      </c>
      <c r="J33" s="26">
        <v>0</v>
      </c>
    </row>
    <row r="34" spans="1:10" ht="30" hidden="1" x14ac:dyDescent="0.25">
      <c r="A34" s="36" t="s">
        <v>111</v>
      </c>
      <c r="B34" s="35" t="s">
        <v>112</v>
      </c>
      <c r="C34" s="23">
        <v>0</v>
      </c>
      <c r="D34" s="23">
        <v>0</v>
      </c>
      <c r="E34" s="23"/>
      <c r="F34" s="23"/>
      <c r="G34" s="23">
        <v>0</v>
      </c>
      <c r="H34" s="23"/>
      <c r="I34" s="24" t="e">
        <f t="shared" si="3"/>
        <v>#DIV/0!</v>
      </c>
      <c r="J34" s="24">
        <v>0</v>
      </c>
    </row>
    <row r="35" spans="1:10" ht="31.5" x14ac:dyDescent="0.25">
      <c r="A35" s="10" t="s">
        <v>98</v>
      </c>
      <c r="B35" s="35" t="s">
        <v>110</v>
      </c>
      <c r="C35" s="23">
        <v>2486.66</v>
      </c>
      <c r="D35" s="23">
        <v>20998229</v>
      </c>
      <c r="E35" s="23"/>
      <c r="F35" s="23"/>
      <c r="G35" s="23">
        <v>352.05</v>
      </c>
      <c r="H35" s="23"/>
      <c r="I35" s="24">
        <f t="shared" ref="I35" si="5">G35/D35*100</f>
        <v>1.676569962162047E-3</v>
      </c>
      <c r="J35" s="24">
        <v>0</v>
      </c>
    </row>
    <row r="36" spans="1:10" ht="15.75" x14ac:dyDescent="0.25">
      <c r="A36" s="8" t="s">
        <v>49</v>
      </c>
      <c r="B36" s="34" t="s">
        <v>50</v>
      </c>
      <c r="C36" s="25">
        <f>SUM(C37:C41)</f>
        <v>96505045.469999999</v>
      </c>
      <c r="D36" s="25">
        <f>SUM(D37:D41)</f>
        <v>547037800.19000006</v>
      </c>
      <c r="E36" s="25">
        <f>SUM(E37:E41)</f>
        <v>96505045.469999999</v>
      </c>
      <c r="F36" s="25">
        <f>SUM(F37:F41)</f>
        <v>467483320.11999995</v>
      </c>
      <c r="G36" s="25">
        <f>SUM(G37:G41)</f>
        <v>115586076.65000001</v>
      </c>
      <c r="H36" s="25" t="s">
        <v>6</v>
      </c>
      <c r="I36" s="26">
        <f t="shared" si="3"/>
        <v>21.129449666888476</v>
      </c>
      <c r="J36" s="26">
        <f t="shared" si="1"/>
        <v>119.77205553043507</v>
      </c>
    </row>
    <row r="37" spans="1:10" ht="15.75" x14ac:dyDescent="0.25">
      <c r="A37" s="10" t="s">
        <v>51</v>
      </c>
      <c r="B37" s="35" t="s">
        <v>52</v>
      </c>
      <c r="C37" s="23">
        <v>22451050.310000002</v>
      </c>
      <c r="D37" s="23">
        <v>135905273</v>
      </c>
      <c r="E37" s="23">
        <v>22451050.310000002</v>
      </c>
      <c r="F37" s="23">
        <v>92482638</v>
      </c>
      <c r="G37" s="23">
        <v>26903411.670000002</v>
      </c>
      <c r="H37" s="23" t="s">
        <v>6</v>
      </c>
      <c r="I37" s="24">
        <f t="shared" si="3"/>
        <v>19.795708493223806</v>
      </c>
      <c r="J37" s="24">
        <f t="shared" si="1"/>
        <v>119.83141678684342</v>
      </c>
    </row>
    <row r="38" spans="1:10" ht="15.75" x14ac:dyDescent="0.25">
      <c r="A38" s="10" t="s">
        <v>53</v>
      </c>
      <c r="B38" s="35" t="s">
        <v>54</v>
      </c>
      <c r="C38" s="23">
        <v>50847688.260000005</v>
      </c>
      <c r="D38" s="23">
        <v>311045328.19</v>
      </c>
      <c r="E38" s="23">
        <v>50847688.260000005</v>
      </c>
      <c r="F38" s="23">
        <v>283288808.41999996</v>
      </c>
      <c r="G38" s="23">
        <v>66091974.25</v>
      </c>
      <c r="H38" s="23" t="s">
        <v>6</v>
      </c>
      <c r="I38" s="24">
        <f t="shared" si="3"/>
        <v>21.248341723887957</v>
      </c>
      <c r="J38" s="24">
        <f t="shared" si="1"/>
        <v>129.98029312965269</v>
      </c>
    </row>
    <row r="39" spans="1:10" ht="15.75" x14ac:dyDescent="0.25">
      <c r="A39" s="10" t="s">
        <v>100</v>
      </c>
      <c r="B39" s="35" t="s">
        <v>88</v>
      </c>
      <c r="C39" s="23">
        <v>11569677.460000001</v>
      </c>
      <c r="D39" s="23">
        <v>50925000</v>
      </c>
      <c r="E39" s="23">
        <v>11569677.460000001</v>
      </c>
      <c r="F39" s="23">
        <v>46844071.700000003</v>
      </c>
      <c r="G39" s="23">
        <v>11615119.76</v>
      </c>
      <c r="H39" s="23"/>
      <c r="I39" s="24">
        <f t="shared" si="3"/>
        <v>22.808286224840451</v>
      </c>
      <c r="J39" s="24">
        <v>0</v>
      </c>
    </row>
    <row r="40" spans="1:10" ht="15.75" x14ac:dyDescent="0.25">
      <c r="A40" s="10" t="s">
        <v>102</v>
      </c>
      <c r="B40" s="35" t="s">
        <v>55</v>
      </c>
      <c r="C40" s="23">
        <v>0</v>
      </c>
      <c r="D40" s="23">
        <v>103299</v>
      </c>
      <c r="E40" s="23">
        <v>0</v>
      </c>
      <c r="F40" s="23">
        <v>116093</v>
      </c>
      <c r="G40" s="23">
        <v>9975.27</v>
      </c>
      <c r="H40" s="23" t="s">
        <v>6</v>
      </c>
      <c r="I40" s="24">
        <f t="shared" si="3"/>
        <v>9.6566956117677805</v>
      </c>
      <c r="J40" s="24" t="e">
        <f t="shared" si="1"/>
        <v>#DIV/0!</v>
      </c>
    </row>
    <row r="41" spans="1:10" ht="15.75" x14ac:dyDescent="0.25">
      <c r="A41" s="10" t="s">
        <v>56</v>
      </c>
      <c r="B41" s="35" t="s">
        <v>57</v>
      </c>
      <c r="C41" s="23">
        <v>11636629.439999999</v>
      </c>
      <c r="D41" s="23">
        <v>49058900</v>
      </c>
      <c r="E41" s="23">
        <v>11636629.439999999</v>
      </c>
      <c r="F41" s="23">
        <v>44751709</v>
      </c>
      <c r="G41" s="23">
        <v>10965595.699999999</v>
      </c>
      <c r="H41" s="23" t="s">
        <v>6</v>
      </c>
      <c r="I41" s="24">
        <f t="shared" si="3"/>
        <v>22.351898839965838</v>
      </c>
      <c r="J41" s="24">
        <f t="shared" si="1"/>
        <v>94.233435519624138</v>
      </c>
    </row>
    <row r="42" spans="1:10" s="28" customFormat="1" ht="15.75" x14ac:dyDescent="0.25">
      <c r="A42" s="8" t="s">
        <v>58</v>
      </c>
      <c r="B42" s="34" t="s">
        <v>59</v>
      </c>
      <c r="C42" s="25">
        <f>C43+C44</f>
        <v>14110947.220000001</v>
      </c>
      <c r="D42" s="25">
        <f>D43+D44</f>
        <v>72810371.00999999</v>
      </c>
      <c r="E42" s="25">
        <f>E43+E44</f>
        <v>14110947.220000001</v>
      </c>
      <c r="F42" s="25">
        <f>F43+F44</f>
        <v>62490146.209999993</v>
      </c>
      <c r="G42" s="25">
        <f>G43+G44</f>
        <v>17709251.170000002</v>
      </c>
      <c r="H42" s="25" t="s">
        <v>6</v>
      </c>
      <c r="I42" s="26">
        <f t="shared" si="3"/>
        <v>24.322429517036468</v>
      </c>
      <c r="J42" s="26">
        <f t="shared" si="1"/>
        <v>125.50008793810797</v>
      </c>
    </row>
    <row r="43" spans="1:10" s="28" customFormat="1" ht="15.75" x14ac:dyDescent="0.25">
      <c r="A43" s="10" t="s">
        <v>60</v>
      </c>
      <c r="B43" s="35" t="s">
        <v>61</v>
      </c>
      <c r="C43" s="23">
        <v>12445485.140000001</v>
      </c>
      <c r="D43" s="23">
        <v>64850171.009999998</v>
      </c>
      <c r="E43" s="23">
        <v>12445485.140000001</v>
      </c>
      <c r="F43" s="23">
        <v>56784231.209999993</v>
      </c>
      <c r="G43" s="23">
        <v>16076233.560000001</v>
      </c>
      <c r="H43" s="23" t="s">
        <v>6</v>
      </c>
      <c r="I43" s="24">
        <f t="shared" si="3"/>
        <v>24.78980904695073</v>
      </c>
      <c r="J43" s="24">
        <f t="shared" si="1"/>
        <v>129.17321726841095</v>
      </c>
    </row>
    <row r="44" spans="1:10" ht="31.5" customHeight="1" x14ac:dyDescent="0.25">
      <c r="A44" s="10" t="s">
        <v>62</v>
      </c>
      <c r="B44" s="35" t="s">
        <v>63</v>
      </c>
      <c r="C44" s="23">
        <v>1665462.08</v>
      </c>
      <c r="D44" s="23">
        <v>7960200</v>
      </c>
      <c r="E44" s="23">
        <v>1665462.08</v>
      </c>
      <c r="F44" s="23">
        <v>5705915</v>
      </c>
      <c r="G44" s="23">
        <v>1633017.61</v>
      </c>
      <c r="H44" s="23" t="s">
        <v>6</v>
      </c>
      <c r="I44" s="24">
        <f t="shared" si="3"/>
        <v>20.514781161277355</v>
      </c>
      <c r="J44" s="24">
        <f t="shared" si="1"/>
        <v>98.051923824047677</v>
      </c>
    </row>
    <row r="45" spans="1:10" ht="15.75" x14ac:dyDescent="0.25">
      <c r="A45" s="8" t="s">
        <v>64</v>
      </c>
      <c r="B45" s="34" t="s">
        <v>65</v>
      </c>
      <c r="C45" s="25">
        <f>SUM(C46:C49)</f>
        <v>6214836.7199999997</v>
      </c>
      <c r="D45" s="25">
        <f>SUM(D46:D49)</f>
        <v>55043435.230000004</v>
      </c>
      <c r="E45" s="25">
        <f>SUM(E46:E49)</f>
        <v>0</v>
      </c>
      <c r="F45" s="25">
        <f>SUM(F46:F49)</f>
        <v>0</v>
      </c>
      <c r="G45" s="25">
        <f>SUM(G46:G49)</f>
        <v>25054324.289999999</v>
      </c>
      <c r="H45" s="25" t="s">
        <v>6</v>
      </c>
      <c r="I45" s="26">
        <f t="shared" si="3"/>
        <v>45.517370391782499</v>
      </c>
      <c r="J45" s="26">
        <f t="shared" si="1"/>
        <v>403.13728934136827</v>
      </c>
    </row>
    <row r="46" spans="1:10" ht="18" customHeight="1" x14ac:dyDescent="0.25">
      <c r="A46" s="10" t="s">
        <v>66</v>
      </c>
      <c r="B46" s="35" t="s">
        <v>67</v>
      </c>
      <c r="C46" s="23">
        <v>1902746.71</v>
      </c>
      <c r="D46" s="23">
        <v>8051508.5800000001</v>
      </c>
      <c r="E46" s="23"/>
      <c r="F46" s="23"/>
      <c r="G46" s="23">
        <v>2290395.54</v>
      </c>
      <c r="H46" s="23" t="s">
        <v>6</v>
      </c>
      <c r="I46" s="24">
        <f t="shared" si="3"/>
        <v>28.446787545993029</v>
      </c>
      <c r="J46" s="24">
        <f t="shared" si="1"/>
        <v>120.37311787021827</v>
      </c>
    </row>
    <row r="47" spans="1:10" ht="15" customHeight="1" x14ac:dyDescent="0.25">
      <c r="A47" s="10" t="s">
        <v>68</v>
      </c>
      <c r="B47" s="35" t="s">
        <v>69</v>
      </c>
      <c r="C47" s="23"/>
      <c r="D47" s="23">
        <v>1596000</v>
      </c>
      <c r="E47" s="23"/>
      <c r="F47" s="23"/>
      <c r="G47" s="23">
        <v>399000</v>
      </c>
      <c r="H47" s="23" t="s">
        <v>6</v>
      </c>
      <c r="I47" s="24">
        <f t="shared" si="3"/>
        <v>25</v>
      </c>
      <c r="J47" s="24" t="e">
        <f t="shared" si="1"/>
        <v>#DIV/0!</v>
      </c>
    </row>
    <row r="48" spans="1:10" ht="15.75" x14ac:dyDescent="0.25">
      <c r="A48" s="10" t="s">
        <v>70</v>
      </c>
      <c r="B48" s="35" t="s">
        <v>71</v>
      </c>
      <c r="C48" s="23">
        <v>4302090.01</v>
      </c>
      <c r="D48" s="23">
        <v>39440384.200000003</v>
      </c>
      <c r="E48" s="23"/>
      <c r="F48" s="23"/>
      <c r="G48" s="23">
        <v>16798835.579999998</v>
      </c>
      <c r="H48" s="23" t="s">
        <v>6</v>
      </c>
      <c r="I48" s="24">
        <f t="shared" si="3"/>
        <v>42.592981586624596</v>
      </c>
      <c r="J48" s="24">
        <f t="shared" si="1"/>
        <v>390.48080214388631</v>
      </c>
    </row>
    <row r="49" spans="1:10" ht="31.5" x14ac:dyDescent="0.25">
      <c r="A49" s="10" t="s">
        <v>72</v>
      </c>
      <c r="B49" s="35" t="s">
        <v>73</v>
      </c>
      <c r="C49" s="23">
        <v>10000</v>
      </c>
      <c r="D49" s="23">
        <v>5955542.4500000002</v>
      </c>
      <c r="E49" s="23"/>
      <c r="F49" s="23"/>
      <c r="G49" s="23">
        <v>5566093.1699999999</v>
      </c>
      <c r="H49" s="23" t="s">
        <v>6</v>
      </c>
      <c r="I49" s="24">
        <f t="shared" si="3"/>
        <v>93.460725311428178</v>
      </c>
      <c r="J49" s="24">
        <f t="shared" si="1"/>
        <v>55660.931700000001</v>
      </c>
    </row>
    <row r="50" spans="1:10" ht="15.75" x14ac:dyDescent="0.25">
      <c r="A50" s="8" t="s">
        <v>74</v>
      </c>
      <c r="B50" s="34" t="s">
        <v>75</v>
      </c>
      <c r="C50" s="25">
        <f>SUM(C51:C51:C52)</f>
        <v>4518655.76</v>
      </c>
      <c r="D50" s="25">
        <f>SUM(D51:D51:D52)</f>
        <v>314661340.63</v>
      </c>
      <c r="E50" s="25">
        <f>SUM(E52:E52)</f>
        <v>0</v>
      </c>
      <c r="F50" s="25">
        <f>SUM(F52:F52)</f>
        <v>0</v>
      </c>
      <c r="G50" s="25">
        <f>SUM(G51:G51:G52)</f>
        <v>31190094.259999998</v>
      </c>
      <c r="H50" s="25" t="s">
        <v>6</v>
      </c>
      <c r="I50" s="26">
        <f t="shared" si="3"/>
        <v>9.9122740014876545</v>
      </c>
      <c r="J50" s="26">
        <f t="shared" si="1"/>
        <v>690.25161279380131</v>
      </c>
    </row>
    <row r="51" spans="1:10" ht="15.75" customHeight="1" x14ac:dyDescent="0.25">
      <c r="A51" s="10" t="s">
        <v>92</v>
      </c>
      <c r="B51" s="34" t="s">
        <v>91</v>
      </c>
      <c r="C51" s="23">
        <v>4518655.76</v>
      </c>
      <c r="D51" s="23">
        <v>29164485.25</v>
      </c>
      <c r="E51" s="23"/>
      <c r="F51" s="23"/>
      <c r="G51" s="23">
        <v>8942926.5199999996</v>
      </c>
      <c r="H51" s="25"/>
      <c r="I51" s="24">
        <f t="shared" ref="I51:I52" si="6">G51/D51*100</f>
        <v>30.663755740382904</v>
      </c>
      <c r="J51" s="24">
        <f t="shared" ref="J51" si="7">G51/C51*100</f>
        <v>197.91121508224828</v>
      </c>
    </row>
    <row r="52" spans="1:10" ht="25.5" customHeight="1" x14ac:dyDescent="0.25">
      <c r="A52" s="10" t="s">
        <v>76</v>
      </c>
      <c r="B52" s="35" t="s">
        <v>77</v>
      </c>
      <c r="C52" s="23">
        <v>0</v>
      </c>
      <c r="D52" s="23">
        <v>285496855.38</v>
      </c>
      <c r="E52" s="23"/>
      <c r="F52" s="23"/>
      <c r="G52" s="23">
        <v>22247167.739999998</v>
      </c>
      <c r="H52" s="23" t="s">
        <v>6</v>
      </c>
      <c r="I52" s="24">
        <f t="shared" si="6"/>
        <v>7.7924388030084364</v>
      </c>
      <c r="J52" s="24" t="e">
        <f t="shared" si="1"/>
        <v>#DIV/0!</v>
      </c>
    </row>
    <row r="53" spans="1:10" ht="33.75" customHeight="1" x14ac:dyDescent="0.25">
      <c r="A53" s="8" t="s">
        <v>103</v>
      </c>
      <c r="B53" s="34" t="s">
        <v>93</v>
      </c>
      <c r="C53" s="25">
        <f>SUM(C54:C54)</f>
        <v>0</v>
      </c>
      <c r="D53" s="25">
        <f>SUM(D54:D54)</f>
        <v>3394.52</v>
      </c>
      <c r="E53" s="23"/>
      <c r="F53" s="23"/>
      <c r="G53" s="25">
        <f>SUM(G54:G54)</f>
        <v>0</v>
      </c>
      <c r="H53" s="23"/>
      <c r="I53" s="24">
        <f t="shared" ref="I53:I54" si="8">G53/D53*100</f>
        <v>0</v>
      </c>
      <c r="J53" s="24" t="e">
        <f t="shared" si="1"/>
        <v>#DIV/0!</v>
      </c>
    </row>
    <row r="54" spans="1:10" ht="28.5" customHeight="1" x14ac:dyDescent="0.25">
      <c r="A54" s="10" t="s">
        <v>104</v>
      </c>
      <c r="B54" s="35" t="s">
        <v>94</v>
      </c>
      <c r="C54" s="23">
        <v>0</v>
      </c>
      <c r="D54" s="23">
        <v>3394.52</v>
      </c>
      <c r="E54" s="23"/>
      <c r="F54" s="23"/>
      <c r="G54" s="23">
        <v>0</v>
      </c>
      <c r="H54" s="23"/>
      <c r="I54" s="24">
        <f t="shared" si="8"/>
        <v>0</v>
      </c>
      <c r="J54" s="24" t="e">
        <f t="shared" si="1"/>
        <v>#DIV/0!</v>
      </c>
    </row>
    <row r="55" spans="1:10" ht="0.75" customHeight="1" x14ac:dyDescent="0.25">
      <c r="A55" s="8" t="s">
        <v>78</v>
      </c>
      <c r="B55" s="21" t="s">
        <v>79</v>
      </c>
      <c r="C55" s="25">
        <f>C56+C57+C58</f>
        <v>0</v>
      </c>
      <c r="D55" s="25">
        <f>D56+D57+D58</f>
        <v>0</v>
      </c>
      <c r="E55" s="25">
        <f>E56+E57+E58</f>
        <v>0</v>
      </c>
      <c r="F55" s="25">
        <f>F56+F57+F58</f>
        <v>0</v>
      </c>
      <c r="G55" s="25">
        <f>G56+G57+G58</f>
        <v>0</v>
      </c>
      <c r="H55" s="25" t="s">
        <v>6</v>
      </c>
      <c r="I55" s="26" t="e">
        <f t="shared" si="3"/>
        <v>#DIV/0!</v>
      </c>
      <c r="J55" s="26" t="e">
        <f t="shared" si="1"/>
        <v>#DIV/0!</v>
      </c>
    </row>
    <row r="56" spans="1:10" ht="45" hidden="1" customHeight="1" x14ac:dyDescent="0.25">
      <c r="A56" s="10" t="s">
        <v>80</v>
      </c>
      <c r="B56" s="20" t="s">
        <v>81</v>
      </c>
      <c r="C56" s="23"/>
      <c r="D56" s="23"/>
      <c r="E56" s="23"/>
      <c r="F56" s="23"/>
      <c r="G56" s="23"/>
      <c r="H56" s="23" t="s">
        <v>6</v>
      </c>
      <c r="I56" s="24">
        <f>G55</f>
        <v>0</v>
      </c>
      <c r="J56" s="24" t="e">
        <f t="shared" si="1"/>
        <v>#DIV/0!</v>
      </c>
    </row>
    <row r="57" spans="1:10" ht="17.25" hidden="1" customHeight="1" x14ac:dyDescent="0.25">
      <c r="A57" s="10" t="s">
        <v>82</v>
      </c>
      <c r="B57" s="11" t="s">
        <v>83</v>
      </c>
      <c r="C57" s="23"/>
      <c r="D57" s="23"/>
      <c r="E57" s="23"/>
      <c r="F57" s="23"/>
      <c r="G57" s="23"/>
      <c r="H57" s="23" t="s">
        <v>6</v>
      </c>
      <c r="I57" s="24"/>
      <c r="J57" s="24" t="e">
        <f t="shared" si="1"/>
        <v>#DIV/0!</v>
      </c>
    </row>
    <row r="58" spans="1:10" ht="30.75" hidden="1" customHeight="1" x14ac:dyDescent="0.25">
      <c r="A58" s="10" t="s">
        <v>84</v>
      </c>
      <c r="B58" s="20" t="s">
        <v>85</v>
      </c>
      <c r="C58" s="23"/>
      <c r="D58" s="23"/>
      <c r="E58" s="23"/>
      <c r="F58" s="23"/>
      <c r="G58" s="23"/>
      <c r="H58" s="23" t="s">
        <v>6</v>
      </c>
      <c r="I58" s="24" t="e">
        <f t="shared" si="3"/>
        <v>#DIV/0!</v>
      </c>
      <c r="J58" s="24">
        <v>0</v>
      </c>
    </row>
    <row r="59" spans="1:10" ht="23.25" customHeight="1" x14ac:dyDescent="0.25">
      <c r="A59" s="37" t="s">
        <v>86</v>
      </c>
      <c r="B59" s="38"/>
      <c r="C59" s="25">
        <f>C7+C16+C18+C22+C28+C36+C42+C45+C50+C53+C55+C33</f>
        <v>153310328.29999998</v>
      </c>
      <c r="D59" s="25">
        <f>D7+D16+D18+D22+D28+D36+D42+D45+D50+D53+D55+D33</f>
        <v>1306690351.5300002</v>
      </c>
      <c r="E59" s="25">
        <f>E7+E16+E18+E22+E28+E36+E42+E45+E50+E55</f>
        <v>110615992.69</v>
      </c>
      <c r="F59" s="25">
        <f>F7+F16+F18+F22+F28+F36+F42+F45+F50+F55</f>
        <v>529973466.32999992</v>
      </c>
      <c r="G59" s="25">
        <f>G7+G16+G18+G22+G28+G36+G42+G45+G50+G53+G55+G33</f>
        <v>226058736.19000003</v>
      </c>
      <c r="H59" s="27"/>
      <c r="I59" s="26">
        <f t="shared" si="3"/>
        <v>17.300099899360891</v>
      </c>
      <c r="J59" s="26">
        <f t="shared" si="1"/>
        <v>147.45173315893294</v>
      </c>
    </row>
    <row r="60" spans="1:10" ht="12.75" customHeight="1" x14ac:dyDescent="0.25">
      <c r="A60" s="12"/>
      <c r="B60" s="6"/>
      <c r="C60" s="6"/>
      <c r="D60" s="31"/>
      <c r="E60" s="13"/>
      <c r="F60" s="13"/>
      <c r="G60" s="13"/>
      <c r="H60" s="13" t="s">
        <v>87</v>
      </c>
    </row>
    <row r="61" spans="1:10" hidden="1" x14ac:dyDescent="0.25"/>
    <row r="62" spans="1:10" s="15" customFormat="1" ht="31.5" x14ac:dyDescent="0.25">
      <c r="A62" s="14" t="s">
        <v>113</v>
      </c>
      <c r="D62" s="32"/>
      <c r="G62" s="15" t="s">
        <v>108</v>
      </c>
      <c r="I62" s="16"/>
      <c r="J62" s="16"/>
    </row>
    <row r="63" spans="1:10" x14ac:dyDescent="0.25">
      <c r="A63" s="17"/>
    </row>
    <row r="64" spans="1:10" x14ac:dyDescent="0.25">
      <c r="A64" s="17"/>
    </row>
    <row r="65" spans="1:7" x14ac:dyDescent="0.25">
      <c r="A65" s="17"/>
      <c r="C65" s="18"/>
      <c r="D65" s="33"/>
      <c r="E65" s="18"/>
      <c r="F65" s="18"/>
      <c r="G65" s="18"/>
    </row>
  </sheetData>
  <mergeCells count="11">
    <mergeCell ref="A59:B59"/>
    <mergeCell ref="A2:J2"/>
    <mergeCell ref="I3:J3"/>
    <mergeCell ref="A4:A6"/>
    <mergeCell ref="B4:B6"/>
    <mergeCell ref="C4:C6"/>
    <mergeCell ref="D4:D6"/>
    <mergeCell ref="E4:F6"/>
    <mergeCell ref="G4:H6"/>
    <mergeCell ref="I4:I6"/>
    <mergeCell ref="J4:J6"/>
  </mergeCells>
  <pageMargins left="0.11811023622047245" right="0.11811023622047245" top="0.74803149606299213" bottom="0.35433070866141736" header="0.31496062992125984" footer="0.31496062992125984"/>
  <pageSetup paperSize="9" scale="7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Лист2</vt:lpstr>
      <vt:lpstr>Лист3</vt:lpstr>
      <vt:lpstr>Лист2!Заголовки_для_печати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2025-05-26T13:54:01Z</dcterms:modified>
</cp:coreProperties>
</file>