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8" i="2" l="1"/>
  <c r="C16" i="2" l="1"/>
  <c r="C53" i="2"/>
  <c r="C51" i="2"/>
  <c r="C48" i="2"/>
  <c r="C43" i="2"/>
  <c r="C40" i="2"/>
  <c r="C34" i="2"/>
  <c r="C27" i="2"/>
  <c r="C21" i="2"/>
  <c r="C18" i="2"/>
  <c r="C7" i="2"/>
  <c r="C57" i="2" l="1"/>
  <c r="J22" i="2"/>
  <c r="J15" i="2" l="1"/>
  <c r="I55" i="2" l="1"/>
  <c r="J42" i="2" l="1"/>
  <c r="I33" i="2"/>
  <c r="G32" i="2"/>
  <c r="D32" i="2"/>
  <c r="G27" i="2"/>
  <c r="D27" i="2"/>
  <c r="J31" i="2"/>
  <c r="I30" i="2"/>
  <c r="J30" i="2"/>
  <c r="I32" i="2" l="1"/>
  <c r="G53" i="2"/>
  <c r="D53" i="2"/>
  <c r="D7" i="2"/>
  <c r="J11" i="2" l="1"/>
  <c r="J56" i="2"/>
  <c r="G7" i="2"/>
  <c r="I11" i="2"/>
  <c r="F53" i="2"/>
  <c r="E53" i="2"/>
  <c r="J37" i="2"/>
  <c r="I52" i="2" l="1"/>
  <c r="J49" i="2"/>
  <c r="I49" i="2"/>
  <c r="D48" i="2" l="1"/>
  <c r="D43" i="2"/>
  <c r="D21" i="2"/>
  <c r="G43" i="2"/>
  <c r="G21" i="2"/>
  <c r="G51" i="2" l="1"/>
  <c r="D51" i="2"/>
  <c r="I51" i="2" l="1"/>
  <c r="I8" i="2"/>
  <c r="J23" i="2"/>
  <c r="I37" i="2" l="1"/>
  <c r="I56" i="2" l="1"/>
  <c r="J55" i="2"/>
  <c r="J54" i="2"/>
  <c r="I54" i="2"/>
  <c r="J53" i="2"/>
  <c r="F48" i="2"/>
  <c r="E48" i="2"/>
  <c r="J48" i="2"/>
  <c r="I47" i="2"/>
  <c r="J46" i="2"/>
  <c r="I46" i="2"/>
  <c r="J45" i="2"/>
  <c r="I45" i="2"/>
  <c r="J44" i="2"/>
  <c r="I44" i="2"/>
  <c r="J43" i="2"/>
  <c r="F43" i="2"/>
  <c r="E43" i="2"/>
  <c r="I42" i="2"/>
  <c r="J41" i="2"/>
  <c r="I41" i="2"/>
  <c r="G40" i="2"/>
  <c r="J40" i="2" s="1"/>
  <c r="F40" i="2"/>
  <c r="E40" i="2"/>
  <c r="D40" i="2"/>
  <c r="J39" i="2"/>
  <c r="I39" i="2"/>
  <c r="I38" i="2"/>
  <c r="J36" i="2"/>
  <c r="I36" i="2"/>
  <c r="J35" i="2"/>
  <c r="I35" i="2"/>
  <c r="G34" i="2"/>
  <c r="F34" i="2"/>
  <c r="E34" i="2"/>
  <c r="D34" i="2"/>
  <c r="I29" i="2"/>
  <c r="J28" i="2"/>
  <c r="I28" i="2"/>
  <c r="J27" i="2"/>
  <c r="F27" i="2"/>
  <c r="E27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G57" i="2" s="1"/>
  <c r="F16" i="2"/>
  <c r="E16" i="2"/>
  <c r="D16" i="2"/>
  <c r="I15" i="2"/>
  <c r="I14" i="2"/>
  <c r="J12" i="2"/>
  <c r="I12" i="2"/>
  <c r="J10" i="2"/>
  <c r="I10" i="2"/>
  <c r="J9" i="2"/>
  <c r="I9" i="2"/>
  <c r="F7" i="2"/>
  <c r="E7" i="2"/>
  <c r="D57" i="2" l="1"/>
  <c r="J57" i="2"/>
  <c r="J34" i="2"/>
  <c r="J16" i="2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J21" i="2"/>
  <c r="I57" i="2" l="1"/>
</calcChain>
</file>

<file path=xl/sharedStrings.xml><?xml version="1.0" encoding="utf-8"?>
<sst xmlns="http://schemas.openxmlformats.org/spreadsheetml/2006/main" count="157" uniqueCount="116">
  <si>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</si>
  <si>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</si>
  <si>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</si>
  <si>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</si>
  <si>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</si>
  <si>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</si>
  <si>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</si>
  <si>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</si>
  <si>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</si>
  <si>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</si>
  <si>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</si>
  <si>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</si>
  <si>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</si>
  <si>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</si>
  <si>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</si>
  <si>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</si>
  <si>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</si>
  <si>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</si>
  <si>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</si>
  <si>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</si>
  <si>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</si>
  <si>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</si>
  <si>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</si>
  <si>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</si>
  <si>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</si>
  <si>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</si>
  <si>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</si>
  <si>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</si>
  <si>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</si>
  <si>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</si>
  <si>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</si>
  <si>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</si>
  <si>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</si>
  <si>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</si>
  <si>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</si>
  <si>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</si>
  <si>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</si>
  <si>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</si>
  <si>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</si>
  <si>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</si>
  <si>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</si>
  <si>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</si>
  <si>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</si>
  <si>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</si>
  <si>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</si>
  <si>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</si>
  <si>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</si>
  <si>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</si>
  <si>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</si>
  <si>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</si>
  <si>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</si>
  <si>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</si>
  <si>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</si>
  <si>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</si>
  <si>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</si>
  <si>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</si>
  <si>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</si>
  <si>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</si>
  <si>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</si>
  <si>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</si>
  <si>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</si>
  <si>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</si>
  <si>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</si>
  <si>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</si>
  <si>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</si>
  <si>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</si>
  <si>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</si>
  <si>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</si>
  <si>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</si>
  <si>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</si>
  <si>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</si>
  <si>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</si>
  <si>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</si>
  <si>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</si>
  <si>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</si>
  <si>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</si>
  <si>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</si>
  <si>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</si>
  <si>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</si>
  <si>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</si>
  <si>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</si>
  <si>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</si>
  <si>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</si>
  <si>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</si>
  <si>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</si>
  <si>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</si>
  <si>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</si>
  <si>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</si>
  <si>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</si>
  <si>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</si>
  <si>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</si>
  <si>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</si>
  <si>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</si>
  <si>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</si>
  <si>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</si>
  <si>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</si>
  <si>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</si>
  <si>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</si>
  <si>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</si>
  <si>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</si>
  <si>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</si>
  <si>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</si>
  <si>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</si>
  <si>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</si>
  <si>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</si>
  <si>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</si>
  <si>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</si>
  <si>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</si>
  <si>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 xml:space="preserve">  Поддержка мер по обеспечению сбалансированности бюджетов поселений</t>
  </si>
  <si>
    <t>Заместитель главы администрацииТрубчевского муниципального района</t>
  </si>
  <si>
    <t>в 15,4 раза</t>
  </si>
  <si>
    <t>Кассовое исполнение                                                               за 1 квартал 2024 года</t>
  </si>
  <si>
    <t>Уточненные плановые  назначения на 2025 год</t>
  </si>
  <si>
    <t>Кассовое исполнение                                                               за 1 квартал                                                                           2025 года</t>
  </si>
  <si>
    <t>Темп роста 2025 к соответствующему периоду 2024, %</t>
  </si>
  <si>
    <t>Сведения об исполнении бюджета Трубчевского муниципального района Брянской области  за 1 квартал 2025 года по расходам в разрезе разделов и подразделов классификации расходов с соответствующим периодом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</si>
</sst>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2" zoomScaleNormal="100" zoomScaleSheetLayoutView="100" workbookViewId="0">
      <selection activeCell="G48" sqref="G48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5" customFormat="1" ht="49.5" customHeight="1" x14ac:dyDescent="0.25">
      <c r="A2" s="30" t="s">
        <v>115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1" t="s">
        <v>0</v>
      </c>
      <c r="J3" s="31"/>
      <c r="L3" t="s">
        <v>95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111</v>
      </c>
      <c r="D4" s="32" t="s">
        <v>112</v>
      </c>
      <c r="E4" s="33" t="s">
        <v>3</v>
      </c>
      <c r="F4" s="33"/>
      <c r="G4" s="33" t="s">
        <v>113</v>
      </c>
      <c r="H4" s="33"/>
      <c r="I4" s="33" t="s">
        <v>4</v>
      </c>
      <c r="J4" s="34" t="s">
        <v>114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23.25" customHeight="1" x14ac:dyDescent="0.25">
      <c r="A7" s="5" t="s">
        <v>5</v>
      </c>
      <c r="B7" s="26" t="s">
        <v>6</v>
      </c>
      <c r="C7" s="20">
        <f>C8+C9+C10+C11+C12+C14+C15+C13</f>
        <v>11994700.230000002</v>
      </c>
      <c r="D7" s="20">
        <f>D8+D9+D10+D11+D12+D14+D15+D13</f>
        <v>104129061.25999999</v>
      </c>
      <c r="E7" s="20">
        <f>SUM(E8:E15)</f>
        <v>14254546.300000001</v>
      </c>
      <c r="F7" s="20">
        <f>SUM(F8:F15)</f>
        <v>104029061.25999999</v>
      </c>
      <c r="G7" s="20">
        <f>G8+G9+G10+G11+G12+G14+G15</f>
        <v>14254546.300000001</v>
      </c>
      <c r="H7" s="20" t="s">
        <v>7</v>
      </c>
      <c r="I7" s="21">
        <f t="shared" ref="I7:I15" si="0">G7/D7*100</f>
        <v>13.689306450586166</v>
      </c>
      <c r="J7" s="21">
        <f>G7/C7*100</f>
        <v>118.84037138625511</v>
      </c>
    </row>
    <row r="8" spans="1:12" ht="46.5" customHeight="1" x14ac:dyDescent="0.25">
      <c r="A8" s="6" t="s">
        <v>8</v>
      </c>
      <c r="B8" s="27" t="s">
        <v>9</v>
      </c>
      <c r="C8" s="22">
        <v>314281.03000000003</v>
      </c>
      <c r="D8" s="22">
        <v>1744900</v>
      </c>
      <c r="E8" s="22">
        <v>401949.01</v>
      </c>
      <c r="F8" s="22">
        <v>1744900</v>
      </c>
      <c r="G8" s="22">
        <v>401949.01</v>
      </c>
      <c r="H8" s="22" t="s">
        <v>7</v>
      </c>
      <c r="I8" s="23">
        <f t="shared" si="0"/>
        <v>23.035647315032381</v>
      </c>
      <c r="J8" s="23" t="s">
        <v>110</v>
      </c>
    </row>
    <row r="9" spans="1:12" ht="66.75" customHeight="1" x14ac:dyDescent="0.25">
      <c r="A9" s="6" t="s">
        <v>10</v>
      </c>
      <c r="B9" s="27" t="s">
        <v>11</v>
      </c>
      <c r="C9" s="22">
        <v>361804.82</v>
      </c>
      <c r="D9" s="22">
        <v>1961340</v>
      </c>
      <c r="E9" s="22">
        <v>408809.06</v>
      </c>
      <c r="F9" s="22">
        <v>1961340</v>
      </c>
      <c r="G9" s="22">
        <v>408809.06</v>
      </c>
      <c r="H9" s="22" t="s">
        <v>7</v>
      </c>
      <c r="I9" s="23">
        <f t="shared" si="0"/>
        <v>20.843355053177927</v>
      </c>
      <c r="J9" s="23">
        <f t="shared" ref="J9:J57" si="1">G9/C9*100</f>
        <v>112.99160138330937</v>
      </c>
    </row>
    <row r="10" spans="1:12" ht="60.75" customHeight="1" x14ac:dyDescent="0.25">
      <c r="A10" s="6" t="s">
        <v>12</v>
      </c>
      <c r="B10" s="27" t="s">
        <v>13</v>
      </c>
      <c r="C10" s="22">
        <v>7488590.4300000006</v>
      </c>
      <c r="D10" s="22">
        <v>78042844.399999991</v>
      </c>
      <c r="E10" s="22">
        <v>8986261.8500000015</v>
      </c>
      <c r="F10" s="22">
        <v>78042844.399999991</v>
      </c>
      <c r="G10" s="22">
        <v>8986261.8500000015</v>
      </c>
      <c r="H10" s="22" t="s">
        <v>7</v>
      </c>
      <c r="I10" s="23">
        <f t="shared" si="0"/>
        <v>11.514523745369797</v>
      </c>
      <c r="J10" s="23">
        <f t="shared" si="1"/>
        <v>119.99937683866631</v>
      </c>
    </row>
    <row r="11" spans="1:12" ht="19.5" customHeight="1" x14ac:dyDescent="0.25">
      <c r="A11" s="6" t="s">
        <v>14</v>
      </c>
      <c r="B11" s="27" t="s">
        <v>15</v>
      </c>
      <c r="C11" s="22">
        <v>10696</v>
      </c>
      <c r="D11" s="22">
        <v>12329</v>
      </c>
      <c r="E11" s="22">
        <v>12329</v>
      </c>
      <c r="F11" s="22">
        <v>12329</v>
      </c>
      <c r="G11" s="22">
        <v>12329</v>
      </c>
      <c r="H11" s="22" t="s">
        <v>7</v>
      </c>
      <c r="I11" s="23">
        <f t="shared" si="0"/>
        <v>100</v>
      </c>
      <c r="J11" s="23">
        <f t="shared" si="1"/>
        <v>115.26738967838443</v>
      </c>
    </row>
    <row r="12" spans="1:12" ht="50.25" customHeight="1" x14ac:dyDescent="0.25">
      <c r="A12" s="6" t="s">
        <v>16</v>
      </c>
      <c r="B12" s="27" t="s">
        <v>17</v>
      </c>
      <c r="C12" s="22">
        <v>1883793.2000000004</v>
      </c>
      <c r="D12" s="22">
        <v>11071943</v>
      </c>
      <c r="E12" s="22">
        <v>2402134.54</v>
      </c>
      <c r="F12" s="22">
        <v>11071943</v>
      </c>
      <c r="G12" s="22">
        <v>2402134.54</v>
      </c>
      <c r="H12" s="22" t="s">
        <v>7</v>
      </c>
      <c r="I12" s="23">
        <f t="shared" si="0"/>
        <v>21.695690991183753</v>
      </c>
      <c r="J12" s="23">
        <f t="shared" si="1"/>
        <v>127.51583029389847</v>
      </c>
    </row>
    <row r="13" spans="1:12" ht="33.75" hidden="1" customHeight="1" x14ac:dyDescent="0.25">
      <c r="A13" s="6" t="s">
        <v>88</v>
      </c>
      <c r="B13" s="27" t="s">
        <v>87</v>
      </c>
      <c r="C13" s="22">
        <v>0</v>
      </c>
      <c r="D13" s="22"/>
      <c r="E13" s="22"/>
      <c r="F13" s="22"/>
      <c r="G13" s="22">
        <v>0</v>
      </c>
      <c r="H13" s="22"/>
      <c r="I13" s="23">
        <v>0</v>
      </c>
      <c r="J13" s="23">
        <v>0</v>
      </c>
    </row>
    <row r="14" spans="1:12" ht="18" customHeight="1" x14ac:dyDescent="0.25">
      <c r="A14" s="6" t="s">
        <v>18</v>
      </c>
      <c r="B14" s="27" t="s">
        <v>19</v>
      </c>
      <c r="C14" s="22">
        <v>0</v>
      </c>
      <c r="D14" s="22">
        <v>100000</v>
      </c>
      <c r="E14" s="22"/>
      <c r="F14" s="22"/>
      <c r="G14" s="23">
        <v>0</v>
      </c>
      <c r="H14" s="22" t="s">
        <v>7</v>
      </c>
      <c r="I14" s="23">
        <f t="shared" si="0"/>
        <v>0</v>
      </c>
      <c r="J14" s="23">
        <v>0</v>
      </c>
    </row>
    <row r="15" spans="1:12" ht="16.5" customHeight="1" x14ac:dyDescent="0.25">
      <c r="A15" s="6" t="s">
        <v>20</v>
      </c>
      <c r="B15" s="27" t="s">
        <v>21</v>
      </c>
      <c r="C15" s="22">
        <v>1935534.75</v>
      </c>
      <c r="D15" s="22">
        <v>11195704.860000001</v>
      </c>
      <c r="E15" s="22">
        <v>2043062.8399999999</v>
      </c>
      <c r="F15" s="22">
        <v>11195704.860000001</v>
      </c>
      <c r="G15" s="22">
        <v>2043062.8399999999</v>
      </c>
      <c r="H15" s="22" t="s">
        <v>7</v>
      </c>
      <c r="I15" s="23">
        <f t="shared" si="0"/>
        <v>18.248630752132918</v>
      </c>
      <c r="J15" s="23">
        <f t="shared" si="1"/>
        <v>105.5554719438646</v>
      </c>
    </row>
    <row r="16" spans="1:12" ht="15.75" x14ac:dyDescent="0.25">
      <c r="A16" s="5" t="s">
        <v>22</v>
      </c>
      <c r="B16" s="26" t="s">
        <v>23</v>
      </c>
      <c r="C16" s="20">
        <f t="shared" ref="C16:H16" si="2">C17</f>
        <v>0</v>
      </c>
      <c r="D16" s="20">
        <f t="shared" si="2"/>
        <v>1050000</v>
      </c>
      <c r="E16" s="20">
        <f t="shared" si="2"/>
        <v>1050000</v>
      </c>
      <c r="F16" s="20">
        <f t="shared" si="2"/>
        <v>1050000</v>
      </c>
      <c r="G16" s="20">
        <f t="shared" si="2"/>
        <v>1050000</v>
      </c>
      <c r="H16" s="20" t="str">
        <f t="shared" si="2"/>
        <v>-</v>
      </c>
      <c r="I16" s="21">
        <f>G16/D16*100</f>
        <v>100</v>
      </c>
      <c r="J16" s="21" t="e">
        <f t="shared" si="1"/>
        <v>#DIV/0!</v>
      </c>
    </row>
    <row r="17" spans="1:10" ht="15.75" x14ac:dyDescent="0.25">
      <c r="A17" s="6" t="s">
        <v>24</v>
      </c>
      <c r="B17" s="27" t="s">
        <v>25</v>
      </c>
      <c r="C17" s="22">
        <v>0</v>
      </c>
      <c r="D17" s="22">
        <v>1050000</v>
      </c>
      <c r="E17" s="22">
        <v>1050000</v>
      </c>
      <c r="F17" s="22">
        <v>1050000</v>
      </c>
      <c r="G17" s="22">
        <v>1050000</v>
      </c>
      <c r="H17" s="22" t="s">
        <v>7</v>
      </c>
      <c r="I17" s="23">
        <f t="shared" ref="I17:I57" si="3">G17/D17*100</f>
        <v>100</v>
      </c>
      <c r="J17" s="23" t="e">
        <f t="shared" si="1"/>
        <v>#DIV/0!</v>
      </c>
    </row>
    <row r="18" spans="1:10" ht="47.25" x14ac:dyDescent="0.25">
      <c r="A18" s="5" t="s">
        <v>26</v>
      </c>
      <c r="B18" s="26" t="s">
        <v>27</v>
      </c>
      <c r="C18" s="20">
        <f t="shared" ref="C18:G18" si="4">C19+C20</f>
        <v>3293268.08</v>
      </c>
      <c r="D18" s="20">
        <f t="shared" si="4"/>
        <v>17431500</v>
      </c>
      <c r="E18" s="20">
        <f t="shared" si="4"/>
        <v>3664764.6999999997</v>
      </c>
      <c r="F18" s="20">
        <f t="shared" si="4"/>
        <v>17431500</v>
      </c>
      <c r="G18" s="20">
        <f t="shared" si="4"/>
        <v>3664764.6999999997</v>
      </c>
      <c r="H18" s="20" t="s">
        <v>7</v>
      </c>
      <c r="I18" s="21">
        <f t="shared" si="3"/>
        <v>21.023805753951176</v>
      </c>
      <c r="J18" s="21">
        <f t="shared" si="1"/>
        <v>111.28048524977656</v>
      </c>
    </row>
    <row r="19" spans="1:10" ht="20.25" customHeight="1" x14ac:dyDescent="0.25">
      <c r="A19" s="6" t="s">
        <v>98</v>
      </c>
      <c r="B19" s="27" t="s">
        <v>28</v>
      </c>
      <c r="C19" s="22">
        <v>913384.69</v>
      </c>
      <c r="D19" s="22">
        <v>5106500</v>
      </c>
      <c r="E19" s="22">
        <v>1011460.57</v>
      </c>
      <c r="F19" s="22">
        <v>5106500</v>
      </c>
      <c r="G19" s="22">
        <v>1011460.57</v>
      </c>
      <c r="H19" s="22" t="s">
        <v>7</v>
      </c>
      <c r="I19" s="23">
        <f t="shared" si="3"/>
        <v>19.807315578184664</v>
      </c>
      <c r="J19" s="23">
        <f t="shared" si="1"/>
        <v>110.73763126027436</v>
      </c>
    </row>
    <row r="20" spans="1:10" ht="69" customHeight="1" x14ac:dyDescent="0.25">
      <c r="A20" s="6" t="s">
        <v>99</v>
      </c>
      <c r="B20" s="27" t="s">
        <v>29</v>
      </c>
      <c r="C20" s="22">
        <v>2379883.39</v>
      </c>
      <c r="D20" s="22">
        <v>12325000</v>
      </c>
      <c r="E20" s="22">
        <v>2653304.13</v>
      </c>
      <c r="F20" s="22">
        <v>12325000</v>
      </c>
      <c r="G20" s="22">
        <v>2653304.13</v>
      </c>
      <c r="H20" s="22" t="s">
        <v>7</v>
      </c>
      <c r="I20" s="23">
        <f t="shared" si="3"/>
        <v>21.527822555780933</v>
      </c>
      <c r="J20" s="23">
        <f t="shared" si="1"/>
        <v>111.48882929091748</v>
      </c>
    </row>
    <row r="21" spans="1:10" ht="15.75" x14ac:dyDescent="0.25">
      <c r="A21" s="5" t="s">
        <v>30</v>
      </c>
      <c r="B21" s="26" t="s">
        <v>31</v>
      </c>
      <c r="C21" s="20">
        <f>C22+C23+C24+C25+C26</f>
        <v>5274053.2799999993</v>
      </c>
      <c r="D21" s="20">
        <f>D22+D23+D24+D25+D26</f>
        <v>62246641.829999998</v>
      </c>
      <c r="E21" s="20">
        <f>SUM(E22:E26)</f>
        <v>4465410.5999999996</v>
      </c>
      <c r="F21" s="20">
        <f>SUM(F22:F26)</f>
        <v>62246641.829999998</v>
      </c>
      <c r="G21" s="20">
        <f>G22+G23+G24+G25+G26</f>
        <v>4465410.5999999996</v>
      </c>
      <c r="H21" s="20" t="s">
        <v>7</v>
      </c>
      <c r="I21" s="21">
        <f t="shared" si="3"/>
        <v>7.1737373595114633</v>
      </c>
      <c r="J21" s="21">
        <f t="shared" si="1"/>
        <v>84.667529183550457</v>
      </c>
    </row>
    <row r="22" spans="1:10" ht="15.75" x14ac:dyDescent="0.25">
      <c r="A22" s="6" t="s">
        <v>32</v>
      </c>
      <c r="B22" s="27" t="s">
        <v>33</v>
      </c>
      <c r="C22" s="22">
        <v>0</v>
      </c>
      <c r="D22" s="22">
        <v>383229.3</v>
      </c>
      <c r="E22" s="22">
        <v>0</v>
      </c>
      <c r="F22" s="22">
        <v>383229.3</v>
      </c>
      <c r="G22" s="22">
        <v>0</v>
      </c>
      <c r="H22" s="22" t="s">
        <v>7</v>
      </c>
      <c r="I22" s="23">
        <f t="shared" si="3"/>
        <v>0</v>
      </c>
      <c r="J22" s="23" t="e">
        <f t="shared" si="1"/>
        <v>#DIV/0!</v>
      </c>
    </row>
    <row r="23" spans="1:10" ht="15.75" x14ac:dyDescent="0.25">
      <c r="A23" s="6" t="s">
        <v>34</v>
      </c>
      <c r="B23" s="27" t="s">
        <v>35</v>
      </c>
      <c r="C23" s="22">
        <v>250560</v>
      </c>
      <c r="D23" s="22">
        <v>850560</v>
      </c>
      <c r="E23" s="22">
        <v>250560</v>
      </c>
      <c r="F23" s="22">
        <v>850560</v>
      </c>
      <c r="G23" s="22">
        <v>250560</v>
      </c>
      <c r="H23" s="22" t="s">
        <v>7</v>
      </c>
      <c r="I23" s="23">
        <f t="shared" si="3"/>
        <v>29.458239277652371</v>
      </c>
      <c r="J23" s="23">
        <f t="shared" si="1"/>
        <v>100</v>
      </c>
    </row>
    <row r="24" spans="1:10" ht="18.75" customHeight="1" x14ac:dyDescent="0.25">
      <c r="A24" s="6" t="s">
        <v>36</v>
      </c>
      <c r="B24" s="27" t="s">
        <v>37</v>
      </c>
      <c r="C24" s="22">
        <v>1853960</v>
      </c>
      <c r="D24" s="22">
        <v>11585752</v>
      </c>
      <c r="E24" s="22">
        <v>1928118.4</v>
      </c>
      <c r="F24" s="22">
        <v>11585752</v>
      </c>
      <c r="G24" s="22">
        <v>1928118.4</v>
      </c>
      <c r="H24" s="22" t="s">
        <v>7</v>
      </c>
      <c r="I24" s="23">
        <f t="shared" si="3"/>
        <v>16.642151497805237</v>
      </c>
      <c r="J24" s="23">
        <f t="shared" si="1"/>
        <v>104</v>
      </c>
    </row>
    <row r="25" spans="1:10" ht="21.75" customHeight="1" x14ac:dyDescent="0.25">
      <c r="A25" s="6" t="s">
        <v>38</v>
      </c>
      <c r="B25" s="27" t="s">
        <v>39</v>
      </c>
      <c r="C25" s="22">
        <v>3169533.28</v>
      </c>
      <c r="D25" s="22">
        <v>48707100.530000001</v>
      </c>
      <c r="E25" s="22">
        <v>2286732.2000000002</v>
      </c>
      <c r="F25" s="22">
        <v>48707100.530000001</v>
      </c>
      <c r="G25" s="22">
        <v>2286732.2000000002</v>
      </c>
      <c r="H25" s="22" t="s">
        <v>7</v>
      </c>
      <c r="I25" s="23">
        <f t="shared" si="3"/>
        <v>4.6948641473567925</v>
      </c>
      <c r="J25" s="23">
        <f t="shared" si="1"/>
        <v>72.147284725781475</v>
      </c>
    </row>
    <row r="26" spans="1:10" ht="31.5" customHeight="1" x14ac:dyDescent="0.25">
      <c r="A26" s="6" t="s">
        <v>40</v>
      </c>
      <c r="B26" s="27" t="s">
        <v>41</v>
      </c>
      <c r="C26" s="22">
        <v>0</v>
      </c>
      <c r="D26" s="22">
        <v>720000</v>
      </c>
      <c r="E26" s="22">
        <v>0</v>
      </c>
      <c r="F26" s="22">
        <v>720000</v>
      </c>
      <c r="G26" s="22">
        <v>0</v>
      </c>
      <c r="H26" s="22" t="s">
        <v>7</v>
      </c>
      <c r="I26" s="23">
        <f t="shared" si="3"/>
        <v>0</v>
      </c>
      <c r="J26" s="23">
        <v>0</v>
      </c>
    </row>
    <row r="27" spans="1:10" ht="31.5" x14ac:dyDescent="0.25">
      <c r="A27" s="5" t="s">
        <v>42</v>
      </c>
      <c r="B27" s="26" t="s">
        <v>43</v>
      </c>
      <c r="C27" s="20">
        <f>C28+C29+C30+C31</f>
        <v>5226098.2</v>
      </c>
      <c r="D27" s="20">
        <f>D28+D29+D30+D31</f>
        <v>61608754.480000004</v>
      </c>
      <c r="E27" s="20">
        <f>E28+E29+E30</f>
        <v>6270195.629999999</v>
      </c>
      <c r="F27" s="20">
        <f>F28+F29+F30</f>
        <v>61608754.480000004</v>
      </c>
      <c r="G27" s="20">
        <f>G28+G29+G30+G31</f>
        <v>6270195.629999999</v>
      </c>
      <c r="H27" s="20" t="s">
        <v>7</v>
      </c>
      <c r="I27" s="21">
        <f t="shared" si="3"/>
        <v>10.17744261010095</v>
      </c>
      <c r="J27" s="21">
        <f t="shared" si="1"/>
        <v>119.97852680992483</v>
      </c>
    </row>
    <row r="28" spans="1:10" ht="15.75" x14ac:dyDescent="0.25">
      <c r="A28" s="6" t="s">
        <v>44</v>
      </c>
      <c r="B28" s="27" t="s">
        <v>45</v>
      </c>
      <c r="C28" s="22">
        <v>12202.38</v>
      </c>
      <c r="D28" s="22">
        <v>140000</v>
      </c>
      <c r="E28" s="22">
        <v>26767.14</v>
      </c>
      <c r="F28" s="22">
        <v>140000</v>
      </c>
      <c r="G28" s="22">
        <v>26767.14</v>
      </c>
      <c r="H28" s="22" t="s">
        <v>7</v>
      </c>
      <c r="I28" s="23">
        <f t="shared" si="3"/>
        <v>19.119385714285713</v>
      </c>
      <c r="J28" s="23">
        <f t="shared" si="1"/>
        <v>219.35999370614584</v>
      </c>
    </row>
    <row r="29" spans="1:10" ht="15.75" x14ac:dyDescent="0.25">
      <c r="A29" s="6" t="s">
        <v>46</v>
      </c>
      <c r="B29" s="27" t="s">
        <v>47</v>
      </c>
      <c r="C29" s="22">
        <v>512107.5</v>
      </c>
      <c r="D29" s="22">
        <v>33267728.480000004</v>
      </c>
      <c r="E29" s="22">
        <v>572913.5</v>
      </c>
      <c r="F29" s="22">
        <v>33267728.480000004</v>
      </c>
      <c r="G29" s="22">
        <v>572913.5</v>
      </c>
      <c r="H29" s="22" t="s">
        <v>7</v>
      </c>
      <c r="I29" s="23">
        <f t="shared" si="3"/>
        <v>1.7221299023900172</v>
      </c>
      <c r="J29" s="23">
        <v>100</v>
      </c>
    </row>
    <row r="30" spans="1:10" ht="21" customHeight="1" x14ac:dyDescent="0.25">
      <c r="A30" s="6" t="s">
        <v>48</v>
      </c>
      <c r="B30" s="27" t="s">
        <v>49</v>
      </c>
      <c r="C30" s="22">
        <v>4701788.32</v>
      </c>
      <c r="D30" s="22">
        <v>28201026</v>
      </c>
      <c r="E30" s="22">
        <v>5670514.9899999993</v>
      </c>
      <c r="F30" s="22">
        <v>28201026</v>
      </c>
      <c r="G30" s="22">
        <v>5670514.9899999993</v>
      </c>
      <c r="H30" s="22" t="s">
        <v>7</v>
      </c>
      <c r="I30" s="23">
        <f t="shared" si="3"/>
        <v>20.10747761446693</v>
      </c>
      <c r="J30" s="23">
        <f t="shared" si="1"/>
        <v>120.60336629531632</v>
      </c>
    </row>
    <row r="31" spans="1:10" ht="31.5" hidden="1" customHeight="1" x14ac:dyDescent="0.25">
      <c r="A31" s="6" t="s">
        <v>103</v>
      </c>
      <c r="B31" s="27" t="s">
        <v>104</v>
      </c>
      <c r="C31" s="22">
        <v>0</v>
      </c>
      <c r="D31" s="22">
        <v>0</v>
      </c>
      <c r="E31" s="22"/>
      <c r="F31" s="22"/>
      <c r="G31" s="22">
        <v>0</v>
      </c>
      <c r="H31" s="22"/>
      <c r="I31" s="23">
        <v>0</v>
      </c>
      <c r="J31" s="23" t="e">
        <f t="shared" si="1"/>
        <v>#DIV/0!</v>
      </c>
    </row>
    <row r="32" spans="1:10" ht="21" customHeight="1" x14ac:dyDescent="0.25">
      <c r="A32" s="5" t="s">
        <v>93</v>
      </c>
      <c r="B32" s="26" t="s">
        <v>94</v>
      </c>
      <c r="C32" s="20">
        <v>0</v>
      </c>
      <c r="D32" s="20">
        <f>D33</f>
        <v>20998229</v>
      </c>
      <c r="E32" s="20"/>
      <c r="F32" s="20"/>
      <c r="G32" s="20">
        <f>G33</f>
        <v>352.05</v>
      </c>
      <c r="H32" s="20"/>
      <c r="I32" s="23">
        <f t="shared" si="3"/>
        <v>1.676569962162047E-3</v>
      </c>
      <c r="J32" s="23">
        <v>0</v>
      </c>
    </row>
    <row r="33" spans="1:10" ht="30" customHeight="1" x14ac:dyDescent="0.25">
      <c r="A33" s="6" t="s">
        <v>105</v>
      </c>
      <c r="B33" s="27" t="s">
        <v>106</v>
      </c>
      <c r="C33" s="22">
        <v>0</v>
      </c>
      <c r="D33" s="22">
        <v>20998229</v>
      </c>
      <c r="E33" s="22">
        <v>352.05</v>
      </c>
      <c r="F33" s="22">
        <v>20998229</v>
      </c>
      <c r="G33" s="22">
        <v>352.05</v>
      </c>
      <c r="H33" s="20"/>
      <c r="I33" s="23">
        <f t="shared" si="3"/>
        <v>1.676569962162047E-3</v>
      </c>
      <c r="J33" s="23">
        <v>0</v>
      </c>
    </row>
    <row r="34" spans="1:10" ht="18" customHeight="1" x14ac:dyDescent="0.25">
      <c r="A34" s="5" t="s">
        <v>50</v>
      </c>
      <c r="B34" s="26" t="s">
        <v>51</v>
      </c>
      <c r="C34" s="20">
        <f>SUM(C35:C39)</f>
        <v>96505045.469999999</v>
      </c>
      <c r="D34" s="20">
        <f>SUM(D35:D39)</f>
        <v>547037800.19000006</v>
      </c>
      <c r="E34" s="20">
        <f>SUM(E35:E39)</f>
        <v>115586076.65000001</v>
      </c>
      <c r="F34" s="20">
        <f>SUM(F35:F39)</f>
        <v>547037800.19000006</v>
      </c>
      <c r="G34" s="20">
        <f>SUM(G35:G39)</f>
        <v>115586076.65000001</v>
      </c>
      <c r="H34" s="20" t="s">
        <v>7</v>
      </c>
      <c r="I34" s="21">
        <f t="shared" si="3"/>
        <v>21.129449666888476</v>
      </c>
      <c r="J34" s="21">
        <f t="shared" si="1"/>
        <v>119.77205553043507</v>
      </c>
    </row>
    <row r="35" spans="1:10" ht="15.75" x14ac:dyDescent="0.25">
      <c r="A35" s="6" t="s">
        <v>52</v>
      </c>
      <c r="B35" s="27" t="s">
        <v>53</v>
      </c>
      <c r="C35" s="22">
        <v>22451050.310000002</v>
      </c>
      <c r="D35" s="22">
        <v>135905273</v>
      </c>
      <c r="E35" s="22">
        <v>26903411.669999998</v>
      </c>
      <c r="F35" s="22">
        <v>135905273</v>
      </c>
      <c r="G35" s="22">
        <v>26903411.669999998</v>
      </c>
      <c r="H35" s="22" t="s">
        <v>7</v>
      </c>
      <c r="I35" s="23">
        <f t="shared" si="3"/>
        <v>19.795708493223803</v>
      </c>
      <c r="J35" s="23">
        <f t="shared" si="1"/>
        <v>119.83141678684339</v>
      </c>
    </row>
    <row r="36" spans="1:10" ht="15.75" x14ac:dyDescent="0.25">
      <c r="A36" s="6" t="s">
        <v>54</v>
      </c>
      <c r="B36" s="27" t="s">
        <v>55</v>
      </c>
      <c r="C36" s="22">
        <v>50847688.260000005</v>
      </c>
      <c r="D36" s="22">
        <v>311045328.19</v>
      </c>
      <c r="E36" s="22">
        <v>66091974.25</v>
      </c>
      <c r="F36" s="22">
        <v>311045328.19</v>
      </c>
      <c r="G36" s="22">
        <v>66091974.25</v>
      </c>
      <c r="H36" s="22" t="s">
        <v>7</v>
      </c>
      <c r="I36" s="23">
        <f t="shared" si="3"/>
        <v>21.248341723887957</v>
      </c>
      <c r="J36" s="23">
        <f t="shared" si="1"/>
        <v>129.98029312965269</v>
      </c>
    </row>
    <row r="37" spans="1:10" ht="15.75" x14ac:dyDescent="0.25">
      <c r="A37" s="6" t="s">
        <v>96</v>
      </c>
      <c r="B37" s="27" t="s">
        <v>86</v>
      </c>
      <c r="C37" s="22">
        <v>11569677.460000001</v>
      </c>
      <c r="D37" s="22">
        <v>50925000</v>
      </c>
      <c r="E37" s="22">
        <v>11615119.76</v>
      </c>
      <c r="F37" s="22">
        <v>50925000</v>
      </c>
      <c r="G37" s="22">
        <v>11615119.76</v>
      </c>
      <c r="H37" s="22"/>
      <c r="I37" s="23">
        <f t="shared" si="3"/>
        <v>22.808286224840451</v>
      </c>
      <c r="J37" s="23">
        <f t="shared" si="1"/>
        <v>100.39277067279626</v>
      </c>
    </row>
    <row r="38" spans="1:10" ht="15.75" x14ac:dyDescent="0.25">
      <c r="A38" s="6" t="s">
        <v>100</v>
      </c>
      <c r="B38" s="27" t="s">
        <v>56</v>
      </c>
      <c r="C38" s="22">
        <v>0</v>
      </c>
      <c r="D38" s="22">
        <v>103299</v>
      </c>
      <c r="E38" s="22">
        <v>9975.27</v>
      </c>
      <c r="F38" s="22">
        <v>103299</v>
      </c>
      <c r="G38" s="22">
        <v>9975.27</v>
      </c>
      <c r="H38" s="22" t="s">
        <v>7</v>
      </c>
      <c r="I38" s="23">
        <f t="shared" si="3"/>
        <v>9.6566956117677805</v>
      </c>
      <c r="J38" s="23">
        <v>0</v>
      </c>
    </row>
    <row r="39" spans="1:10" ht="15.75" x14ac:dyDescent="0.25">
      <c r="A39" s="6" t="s">
        <v>57</v>
      </c>
      <c r="B39" s="27" t="s">
        <v>58</v>
      </c>
      <c r="C39" s="22">
        <v>11636629.439999999</v>
      </c>
      <c r="D39" s="22">
        <v>49058900</v>
      </c>
      <c r="E39" s="22">
        <v>10965595.699999999</v>
      </c>
      <c r="F39" s="22">
        <v>49058900</v>
      </c>
      <c r="G39" s="22">
        <v>10965595.699999999</v>
      </c>
      <c r="H39" s="22" t="s">
        <v>7</v>
      </c>
      <c r="I39" s="23">
        <f t="shared" si="3"/>
        <v>22.351898839965838</v>
      </c>
      <c r="J39" s="23">
        <f t="shared" si="1"/>
        <v>94.233435519624138</v>
      </c>
    </row>
    <row r="40" spans="1:10" ht="15.75" x14ac:dyDescent="0.25">
      <c r="A40" s="5" t="s">
        <v>59</v>
      </c>
      <c r="B40" s="26" t="s">
        <v>60</v>
      </c>
      <c r="C40" s="20">
        <f>C41+C42</f>
        <v>14110947.220000001</v>
      </c>
      <c r="D40" s="20">
        <f>D41+D42</f>
        <v>72810371.010000005</v>
      </c>
      <c r="E40" s="20">
        <f>E41+E42</f>
        <v>17709251.170000002</v>
      </c>
      <c r="F40" s="20">
        <f>F41+F42</f>
        <v>72810371.010000005</v>
      </c>
      <c r="G40" s="20">
        <f>G41+G42</f>
        <v>17709251.170000002</v>
      </c>
      <c r="H40" s="20" t="s">
        <v>7</v>
      </c>
      <c r="I40" s="21">
        <f t="shared" si="3"/>
        <v>24.322429517036465</v>
      </c>
      <c r="J40" s="21">
        <f t="shared" si="1"/>
        <v>125.50008793810797</v>
      </c>
    </row>
    <row r="41" spans="1:10" ht="17.25" customHeight="1" x14ac:dyDescent="0.25">
      <c r="A41" s="6" t="s">
        <v>61</v>
      </c>
      <c r="B41" s="27" t="s">
        <v>62</v>
      </c>
      <c r="C41" s="22">
        <v>12445485.140000001</v>
      </c>
      <c r="D41" s="22">
        <v>64850171.010000005</v>
      </c>
      <c r="E41" s="22">
        <v>16076233.560000001</v>
      </c>
      <c r="F41" s="22">
        <v>64850171.010000005</v>
      </c>
      <c r="G41" s="22">
        <v>16076233.560000001</v>
      </c>
      <c r="H41" s="22" t="s">
        <v>7</v>
      </c>
      <c r="I41" s="23">
        <f t="shared" si="3"/>
        <v>24.78980904695073</v>
      </c>
      <c r="J41" s="23">
        <f t="shared" si="1"/>
        <v>129.17321726841095</v>
      </c>
    </row>
    <row r="42" spans="1:10" ht="32.25" customHeight="1" x14ac:dyDescent="0.25">
      <c r="A42" s="6" t="s">
        <v>63</v>
      </c>
      <c r="B42" s="27" t="s">
        <v>64</v>
      </c>
      <c r="C42" s="22">
        <v>1665462.08</v>
      </c>
      <c r="D42" s="22">
        <v>7960200</v>
      </c>
      <c r="E42" s="22">
        <v>1633017.61</v>
      </c>
      <c r="F42" s="22">
        <v>7960200</v>
      </c>
      <c r="G42" s="22">
        <v>1633017.61</v>
      </c>
      <c r="H42" s="22" t="s">
        <v>7</v>
      </c>
      <c r="I42" s="23">
        <f t="shared" si="3"/>
        <v>20.514781161277355</v>
      </c>
      <c r="J42" s="23">
        <f t="shared" si="1"/>
        <v>98.051923824047677</v>
      </c>
    </row>
    <row r="43" spans="1:10" ht="15.75" x14ac:dyDescent="0.25">
      <c r="A43" s="5" t="s">
        <v>65</v>
      </c>
      <c r="B43" s="26" t="s">
        <v>66</v>
      </c>
      <c r="C43" s="20">
        <f>C44+C45+C46+C47</f>
        <v>5854193.8899999997</v>
      </c>
      <c r="D43" s="20">
        <f>D44+D45+D46+D47</f>
        <v>53130085.870000005</v>
      </c>
      <c r="E43" s="20">
        <f>SUM(E44:E47)</f>
        <v>24530161.409999996</v>
      </c>
      <c r="F43" s="20">
        <f>SUM(F44:F47)</f>
        <v>53130085.870000005</v>
      </c>
      <c r="G43" s="20">
        <f>G44+G45+G46+G47</f>
        <v>24530161.409999996</v>
      </c>
      <c r="H43" s="20" t="s">
        <v>7</v>
      </c>
      <c r="I43" s="21">
        <f t="shared" si="3"/>
        <v>46.170001437643066</v>
      </c>
      <c r="J43" s="21">
        <f t="shared" si="1"/>
        <v>419.01860223491843</v>
      </c>
    </row>
    <row r="44" spans="1:10" ht="15.75" x14ac:dyDescent="0.25">
      <c r="A44" s="6" t="s">
        <v>67</v>
      </c>
      <c r="B44" s="27" t="s">
        <v>68</v>
      </c>
      <c r="C44" s="22">
        <v>1552103.88</v>
      </c>
      <c r="D44" s="22">
        <v>6385159.6799999997</v>
      </c>
      <c r="E44" s="22">
        <v>1766232.66</v>
      </c>
      <c r="F44" s="22">
        <v>6385159.6799999997</v>
      </c>
      <c r="G44" s="22">
        <v>1766232.66</v>
      </c>
      <c r="H44" s="22" t="s">
        <v>7</v>
      </c>
      <c r="I44" s="23">
        <f t="shared" si="3"/>
        <v>27.661526860985251</v>
      </c>
      <c r="J44" s="23">
        <f t="shared" si="1"/>
        <v>113.79603406442101</v>
      </c>
    </row>
    <row r="45" spans="1:10" ht="19.5" hidden="1" customHeight="1" x14ac:dyDescent="0.25">
      <c r="A45" s="6" t="s">
        <v>69</v>
      </c>
      <c r="B45" s="27" t="s">
        <v>70</v>
      </c>
      <c r="C45" s="22"/>
      <c r="D45" s="22">
        <v>1596000</v>
      </c>
      <c r="E45" s="22">
        <v>399000</v>
      </c>
      <c r="F45" s="22">
        <v>1596000</v>
      </c>
      <c r="G45" s="22">
        <v>399000</v>
      </c>
      <c r="H45" s="22" t="s">
        <v>7</v>
      </c>
      <c r="I45" s="23">
        <f t="shared" si="3"/>
        <v>25</v>
      </c>
      <c r="J45" s="23" t="e">
        <f t="shared" si="1"/>
        <v>#DIV/0!</v>
      </c>
    </row>
    <row r="46" spans="1:10" ht="17.25" customHeight="1" x14ac:dyDescent="0.25">
      <c r="A46" s="6" t="s">
        <v>71</v>
      </c>
      <c r="B46" s="27" t="s">
        <v>72</v>
      </c>
      <c r="C46" s="22">
        <v>4302090.01</v>
      </c>
      <c r="D46" s="22">
        <v>39440384.200000003</v>
      </c>
      <c r="E46" s="22">
        <v>16798835.579999998</v>
      </c>
      <c r="F46" s="22">
        <v>39440384.200000003</v>
      </c>
      <c r="G46" s="22">
        <v>16798835.579999998</v>
      </c>
      <c r="H46" s="22" t="s">
        <v>7</v>
      </c>
      <c r="I46" s="23">
        <f t="shared" si="3"/>
        <v>42.592981586624596</v>
      </c>
      <c r="J46" s="23">
        <f t="shared" si="1"/>
        <v>390.48080214388631</v>
      </c>
    </row>
    <row r="47" spans="1:10" ht="31.5" x14ac:dyDescent="0.25">
      <c r="A47" s="6" t="s">
        <v>73</v>
      </c>
      <c r="B47" s="27" t="s">
        <v>74</v>
      </c>
      <c r="C47" s="22">
        <v>0</v>
      </c>
      <c r="D47" s="22">
        <v>5708541.9900000002</v>
      </c>
      <c r="E47" s="22">
        <v>5566093.1699999999</v>
      </c>
      <c r="F47" s="22">
        <v>5708541.9900000002</v>
      </c>
      <c r="G47" s="22">
        <v>5566093.1699999999</v>
      </c>
      <c r="H47" s="22" t="s">
        <v>7</v>
      </c>
      <c r="I47" s="23">
        <f t="shared" si="3"/>
        <v>97.504637431947842</v>
      </c>
      <c r="J47" s="23">
        <v>0</v>
      </c>
    </row>
    <row r="48" spans="1:10" ht="15.75" x14ac:dyDescent="0.25">
      <c r="A48" s="5" t="s">
        <v>75</v>
      </c>
      <c r="B48" s="26" t="s">
        <v>76</v>
      </c>
      <c r="C48" s="20">
        <f>C49+C50</f>
        <v>4442064.25</v>
      </c>
      <c r="D48" s="20">
        <f>D49+D50</f>
        <v>314485640.63</v>
      </c>
      <c r="E48" s="20">
        <f>SUM(E50:E50)</f>
        <v>22247167.739999998</v>
      </c>
      <c r="F48" s="20">
        <f>SUM(F50:F50)</f>
        <v>285496855.38</v>
      </c>
      <c r="G48" s="20">
        <f>G49+G50</f>
        <v>31132433.57</v>
      </c>
      <c r="H48" s="20" t="s">
        <v>7</v>
      </c>
      <c r="I48" s="21">
        <f t="shared" si="3"/>
        <v>9.8994769705965897</v>
      </c>
      <c r="J48" s="21">
        <f t="shared" si="1"/>
        <v>700.85509389018853</v>
      </c>
    </row>
    <row r="49" spans="1:10" ht="18.75" customHeight="1" x14ac:dyDescent="0.25">
      <c r="A49" s="6" t="s">
        <v>90</v>
      </c>
      <c r="B49" s="26" t="s">
        <v>89</v>
      </c>
      <c r="C49" s="22">
        <v>4442064.25</v>
      </c>
      <c r="D49" s="22">
        <v>28988785.249999996</v>
      </c>
      <c r="E49" s="22">
        <v>8885265.8300000001</v>
      </c>
      <c r="F49" s="22">
        <v>28988785.249999996</v>
      </c>
      <c r="G49" s="22">
        <v>8885265.8300000001</v>
      </c>
      <c r="H49" s="20"/>
      <c r="I49" s="23">
        <f t="shared" ref="I49:I52" si="5">G49/D49*100</f>
        <v>30.650700791265486</v>
      </c>
      <c r="J49" s="23">
        <f t="shared" ref="J49" si="6">G49/C49*100</f>
        <v>200.02560363686771</v>
      </c>
    </row>
    <row r="50" spans="1:10" ht="18" customHeight="1" x14ac:dyDescent="0.25">
      <c r="A50" s="6" t="s">
        <v>77</v>
      </c>
      <c r="B50" s="27" t="s">
        <v>78</v>
      </c>
      <c r="C50" s="22"/>
      <c r="D50" s="22">
        <v>285496855.38</v>
      </c>
      <c r="E50" s="22">
        <v>22247167.739999998</v>
      </c>
      <c r="F50" s="22">
        <v>285496855.38</v>
      </c>
      <c r="G50" s="22">
        <v>22247167.739999998</v>
      </c>
      <c r="H50" s="22" t="s">
        <v>7</v>
      </c>
      <c r="I50" s="23"/>
      <c r="J50" s="23"/>
    </row>
    <row r="51" spans="1:10" ht="33.75" customHeight="1" x14ac:dyDescent="0.25">
      <c r="A51" s="5" t="s">
        <v>101</v>
      </c>
      <c r="B51" s="26" t="s">
        <v>91</v>
      </c>
      <c r="C51" s="20">
        <f>SUM(C52:C52)</f>
        <v>0</v>
      </c>
      <c r="D51" s="20">
        <f>SUM(D52:D52)</f>
        <v>3394.52</v>
      </c>
      <c r="E51" s="22"/>
      <c r="F51" s="22"/>
      <c r="G51" s="20">
        <f>SUM(G52:G52)</f>
        <v>0</v>
      </c>
      <c r="H51" s="22"/>
      <c r="I51" s="23">
        <f t="shared" si="5"/>
        <v>0</v>
      </c>
      <c r="J51" s="23">
        <v>0</v>
      </c>
    </row>
    <row r="52" spans="1:10" ht="29.25" customHeight="1" x14ac:dyDescent="0.25">
      <c r="A52" s="6" t="s">
        <v>107</v>
      </c>
      <c r="B52" s="27" t="s">
        <v>92</v>
      </c>
      <c r="C52" s="22">
        <v>0</v>
      </c>
      <c r="D52" s="22">
        <v>3394.52</v>
      </c>
      <c r="E52" s="22">
        <v>3500</v>
      </c>
      <c r="F52" s="22">
        <v>3500</v>
      </c>
      <c r="G52" s="22">
        <v>0</v>
      </c>
      <c r="H52" s="22"/>
      <c r="I52" s="23">
        <f t="shared" si="5"/>
        <v>0</v>
      </c>
      <c r="J52" s="23">
        <v>0</v>
      </c>
    </row>
    <row r="53" spans="1:10" ht="62.25" customHeight="1" x14ac:dyDescent="0.25">
      <c r="A53" s="5" t="s">
        <v>102</v>
      </c>
      <c r="B53" s="26" t="s">
        <v>79</v>
      </c>
      <c r="C53" s="20">
        <f>C54+C56+C55</f>
        <v>1128759</v>
      </c>
      <c r="D53" s="20">
        <f>D54+D56+D55</f>
        <v>4407100</v>
      </c>
      <c r="E53" s="20">
        <f t="shared" ref="E53:F53" si="7">E54+E56</f>
        <v>476775</v>
      </c>
      <c r="F53" s="20">
        <f t="shared" si="7"/>
        <v>1907100</v>
      </c>
      <c r="G53" s="20">
        <f>G54+G56+G55</f>
        <v>1683715</v>
      </c>
      <c r="H53" s="20" t="s">
        <v>7</v>
      </c>
      <c r="I53" s="23">
        <f t="shared" si="3"/>
        <v>38.204601665494316</v>
      </c>
      <c r="J53" s="21">
        <f t="shared" si="1"/>
        <v>149.1651450841145</v>
      </c>
    </row>
    <row r="54" spans="1:10" ht="45.75" customHeight="1" x14ac:dyDescent="0.25">
      <c r="A54" s="6" t="s">
        <v>80</v>
      </c>
      <c r="B54" s="27" t="s">
        <v>81</v>
      </c>
      <c r="C54" s="22">
        <v>456999</v>
      </c>
      <c r="D54" s="22">
        <v>1907100</v>
      </c>
      <c r="E54" s="22">
        <v>476775</v>
      </c>
      <c r="F54" s="22">
        <v>1907100</v>
      </c>
      <c r="G54" s="22">
        <v>476775</v>
      </c>
      <c r="H54" s="22" t="s">
        <v>7</v>
      </c>
      <c r="I54" s="23">
        <f t="shared" si="3"/>
        <v>25</v>
      </c>
      <c r="J54" s="23">
        <f t="shared" si="1"/>
        <v>104.32736176665594</v>
      </c>
    </row>
    <row r="55" spans="1:10" ht="32.25" customHeight="1" x14ac:dyDescent="0.25">
      <c r="A55" s="6" t="s">
        <v>108</v>
      </c>
      <c r="B55" s="27" t="s">
        <v>83</v>
      </c>
      <c r="C55" s="22">
        <v>671760</v>
      </c>
      <c r="D55" s="22">
        <v>2500000</v>
      </c>
      <c r="E55" s="22">
        <v>1206940</v>
      </c>
      <c r="F55" s="22">
        <v>2500000</v>
      </c>
      <c r="G55" s="22">
        <v>1206940</v>
      </c>
      <c r="H55" s="22" t="s">
        <v>7</v>
      </c>
      <c r="I55" s="23">
        <f t="shared" si="3"/>
        <v>48.2776</v>
      </c>
      <c r="J55" s="23">
        <f t="shared" si="1"/>
        <v>179.66833392878411</v>
      </c>
    </row>
    <row r="56" spans="1:10" ht="34.5" hidden="1" customHeight="1" x14ac:dyDescent="0.25">
      <c r="A56" s="6" t="s">
        <v>82</v>
      </c>
      <c r="B56" s="7" t="s">
        <v>83</v>
      </c>
      <c r="C56" s="22"/>
      <c r="D56" s="22"/>
      <c r="E56" s="22"/>
      <c r="F56" s="22"/>
      <c r="G56" s="22"/>
      <c r="H56" s="22" t="s">
        <v>7</v>
      </c>
      <c r="I56" s="23" t="e">
        <f t="shared" si="3"/>
        <v>#DIV/0!</v>
      </c>
      <c r="J56" s="23" t="e">
        <f t="shared" si="1"/>
        <v>#DIV/0!</v>
      </c>
    </row>
    <row r="57" spans="1:10" ht="23.25" customHeight="1" x14ac:dyDescent="0.25">
      <c r="A57" s="28" t="s">
        <v>84</v>
      </c>
      <c r="B57" s="29"/>
      <c r="C57" s="20">
        <f>C7+C16+C18+C21+C27+C34+C40+C43+C48+C51+C53+C32</f>
        <v>147829129.62</v>
      </c>
      <c r="D57" s="20">
        <f>D7+D16+D18+D21+D27+D34+D40+D43+D48+D51+D53+D32</f>
        <v>1259338578.79</v>
      </c>
      <c r="E57" s="20">
        <f>E7+E16+E18+E21+E27+E34+E40+E43+E48+E53</f>
        <v>210254349.20000002</v>
      </c>
      <c r="F57" s="20">
        <f>F7+F16+F18+F21+F27+F34+F40+F43+F48+F53</f>
        <v>1206748170.02</v>
      </c>
      <c r="G57" s="20">
        <f>G7+G16+G18+G21+G27+G34+G40+G43+G48+G51+G53+G32</f>
        <v>220346907.08000001</v>
      </c>
      <c r="H57" s="24"/>
      <c r="I57" s="21">
        <f t="shared" si="3"/>
        <v>17.497034617307932</v>
      </c>
      <c r="J57" s="21">
        <f t="shared" si="1"/>
        <v>149.05513388762387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85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109</v>
      </c>
      <c r="G60" s="9" t="s">
        <v>97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2025-05-13T14:37:19Z</dcterms:modified>
</cp:coreProperties>
</file>