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J56" i="2" l="1"/>
  <c r="I53" i="2" l="1"/>
  <c r="I17" i="2" l="1"/>
  <c r="I16" i="2"/>
  <c r="C27" i="2" l="1"/>
  <c r="C18" i="2"/>
  <c r="C16" i="2"/>
  <c r="C57" i="2" l="1"/>
  <c r="G14" i="2"/>
  <c r="G48" i="2" l="1"/>
  <c r="I50" i="2"/>
  <c r="D16" i="2"/>
  <c r="E16" i="2"/>
  <c r="F16" i="2"/>
  <c r="G16" i="2"/>
  <c r="G7" i="2"/>
  <c r="D7" i="2"/>
  <c r="D57" i="2" s="1"/>
  <c r="D18" i="2"/>
  <c r="D21" i="2"/>
  <c r="D27" i="2"/>
  <c r="D32" i="2"/>
  <c r="D34" i="2"/>
  <c r="D40" i="2"/>
  <c r="D43" i="2"/>
  <c r="D48" i="2"/>
  <c r="D51" i="2"/>
  <c r="D53" i="2"/>
  <c r="J8" i="2" l="1"/>
  <c r="J9" i="2"/>
  <c r="J10" i="2"/>
  <c r="J11" i="2"/>
  <c r="J12" i="2"/>
  <c r="J15" i="2"/>
  <c r="J19" i="2"/>
  <c r="J20" i="2"/>
  <c r="J23" i="2"/>
  <c r="J24" i="2"/>
  <c r="J25" i="2"/>
  <c r="J28" i="2"/>
  <c r="J29" i="2"/>
  <c r="J30" i="2"/>
  <c r="J35" i="2"/>
  <c r="J36" i="2"/>
  <c r="J37" i="2"/>
  <c r="J38" i="2"/>
  <c r="J39" i="2"/>
  <c r="J41" i="2"/>
  <c r="J42" i="2"/>
  <c r="J44" i="2"/>
  <c r="J46" i="2"/>
  <c r="J49" i="2"/>
  <c r="J54" i="2"/>
  <c r="J55" i="2"/>
  <c r="I33" i="2" l="1"/>
  <c r="I32" i="2"/>
  <c r="G32" i="2"/>
  <c r="G27" i="2"/>
  <c r="J27" i="2" s="1"/>
  <c r="I30" i="2"/>
  <c r="G53" i="2" l="1"/>
  <c r="J53" i="2" s="1"/>
  <c r="I11" i="2" l="1"/>
  <c r="F53" i="2"/>
  <c r="E53" i="2"/>
  <c r="I52" i="2" l="1"/>
  <c r="I49" i="2"/>
  <c r="J48" i="2" l="1"/>
  <c r="G43" i="2"/>
  <c r="J43" i="2" s="1"/>
  <c r="G21" i="2"/>
  <c r="J21" i="2" s="1"/>
  <c r="G51" i="2" l="1"/>
  <c r="I51" i="2" l="1"/>
  <c r="I8" i="2"/>
  <c r="I37" i="2" l="1"/>
  <c r="I56" i="2" l="1"/>
  <c r="I54" i="2"/>
  <c r="F48" i="2"/>
  <c r="E48" i="2"/>
  <c r="I47" i="2"/>
  <c r="I46" i="2"/>
  <c r="I45" i="2"/>
  <c r="I44" i="2"/>
  <c r="F43" i="2"/>
  <c r="E43" i="2"/>
  <c r="I42" i="2"/>
  <c r="I41" i="2"/>
  <c r="G40" i="2"/>
  <c r="J40" i="2" s="1"/>
  <c r="F40" i="2"/>
  <c r="E40" i="2"/>
  <c r="I39" i="2"/>
  <c r="I38" i="2"/>
  <c r="I36" i="2"/>
  <c r="I35" i="2"/>
  <c r="G34" i="2"/>
  <c r="J34" i="2" s="1"/>
  <c r="F34" i="2"/>
  <c r="E34" i="2"/>
  <c r="I29" i="2"/>
  <c r="I28" i="2"/>
  <c r="F27" i="2"/>
  <c r="E27" i="2"/>
  <c r="I26" i="2"/>
  <c r="I25" i="2"/>
  <c r="I24" i="2"/>
  <c r="I23" i="2"/>
  <c r="I22" i="2"/>
  <c r="F21" i="2"/>
  <c r="E21" i="2"/>
  <c r="I20" i="2"/>
  <c r="I19" i="2"/>
  <c r="G18" i="2"/>
  <c r="J18" i="2" s="1"/>
  <c r="F18" i="2"/>
  <c r="E18" i="2"/>
  <c r="H16" i="2"/>
  <c r="I15" i="2"/>
  <c r="I14" i="2"/>
  <c r="I12" i="2"/>
  <c r="I10" i="2"/>
  <c r="I9" i="2"/>
  <c r="F7" i="2"/>
  <c r="E7" i="2"/>
  <c r="G57" i="2" l="1"/>
  <c r="J57" i="2" s="1"/>
  <c r="I48" i="2"/>
  <c r="I43" i="2"/>
  <c r="I21" i="2"/>
  <c r="I18" i="2"/>
  <c r="I34" i="2"/>
  <c r="E57" i="2"/>
  <c r="F57" i="2"/>
  <c r="I7" i="2"/>
  <c r="I27" i="2"/>
  <c r="I40" i="2"/>
  <c r="J7" i="2"/>
  <c r="I57" i="2" l="1"/>
</calcChain>
</file>

<file path=xl/sharedStrings.xml><?xml version="1.0" encoding="utf-8"?>
<sst xmlns="http://schemas.openxmlformats.org/spreadsheetml/2006/main" count="156" uniqueCount="116">
  <si>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</si>
  <si>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</si>
  <si>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</si>
  <si>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</si>
  <si>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Процент исполнения к уточненной бюджетной росписи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</si>
  <si>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</si>
  <si>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</si>
  <si>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</si>
  <si>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</si>
  <si>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</si>
  <si>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</si>
  <si>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</si>
  <si>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</si>
  <si>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</si>
  <si>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</si>
  <si>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</si>
  <si>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</si>
  <si>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</si>
  <si>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</si>
  <si>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</si>
  <si>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</si>
  <si>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</si>
  <si>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</si>
  <si>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</si>
  <si>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</si>
  <si>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</si>
  <si>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</si>
  <si>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</si>
  <si>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0309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</si>
  <si>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</si>
  <si>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</si>
  <si>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</si>
  <si>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</si>
  <si>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</si>
  <si>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</si>
  <si>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</si>
  <si>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</si>
  <si>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</si>
  <si>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</si>
  <si>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</si>
  <si>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</si>
  <si>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</si>
  <si>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</si>
  <si>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</si>
  <si>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</si>
  <si>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</si>
  <si>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</si>
  <si>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</si>
  <si>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</si>
  <si>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</si>
  <si>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</si>
  <si>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</si>
  <si>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</si>
  <si>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</si>
  <si>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</si>
  <si>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</si>
  <si>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</si>
  <si>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</si>
  <si>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</si>
  <si>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</si>
  <si>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</si>
  <si>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</si>
  <si>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</si>
  <si>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</si>
  <si>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</si>
  <si>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</si>
  <si>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</si>
  <si>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</si>
  <si>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</si>
  <si>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</si>
  <si>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</si>
  <si>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</si>
  <si>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</si>
  <si>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</si>
  <si>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</si>
  <si>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</si>
  <si>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</si>
  <si>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</si>
  <si>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</si>
  <si>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</si>
  <si>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</si>
  <si>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</si>
  <si>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</si>
  <si>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</si>
  <si>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</si>
  <si>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</si>
  <si>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</si>
  <si>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</si>
  <si>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</si>
  <si>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</si>
  <si>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</si>
  <si>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</si>
  <si>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</si>
  <si>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1300</t>
  </si>
  <si>
    <t>1301</t>
  </si>
  <si>
    <t>Охрана окружающей среды</t>
  </si>
  <si>
    <t>0600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</si>
  <si>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</si>
  <si>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Дополнительное образование детей</t>
  </si>
  <si>
    <t>С.И.Сидорова</t>
  </si>
  <si>
    <t>Гражданская оборона</t>
  </si>
  <si>
    <t>Защита населения и территории от последствий чрезвычайных ситуаций природного и техногенного характера, пожарная безопасность</t>
  </si>
  <si>
    <t xml:space="preserve">Молодежная политика </t>
  </si>
  <si>
    <t>ОБСЛУЖИВАНИЕ ГОСУДАРСТВЕННЕГО (МУНИЦИПАЛЬНОГО)  ДОЛГА</t>
  </si>
  <si>
    <t xml:space="preserve">МЕЖБЮДЖЕТНЫЕ ТРАНСФЕРТЫ ОБЩЕГО ХАРАКТЕРА БЮДЖЕТАМ БЮДЖЕТНОЙ СИСТЕМЫ РОССИЙСКОЙ ФЕДЕРАЦИИ </t>
  </si>
  <si>
    <t>Другие вопросы в области жилищно-коммунального хозяйства</t>
  </si>
  <si>
    <t>0505</t>
  </si>
  <si>
    <t>Другие вопросы в области охраны окружающей среды</t>
  </si>
  <si>
    <t>0605</t>
  </si>
  <si>
    <t>Обслуживание государственнего (муниципального) внутреннего долга</t>
  </si>
  <si>
    <t>Заместитель  главы администрацииТрубчевского муниципального района</t>
  </si>
  <si>
    <t>Сведения об исполнении бюджета Трубчевского муниципального района Брянской области  за 1 полугодие 2025 года по расходам в разрезе разделов и подразделов классификации расходов с соответствующим периодом 2024 года</t>
  </si>
  <si>
    <t>Кассовое исполнение                                                               за 1 полугодие 2024 года</t>
  </si>
  <si>
    <t>Уточненные плановые  назначения на 2025 год</t>
  </si>
  <si>
    <t>Кассовое исполнение                                                               за 1 полугодие                                                                          2025 года</t>
  </si>
  <si>
    <t>Темп роста 2025к соответствующему периоду 2024,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</si>
</sst>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top"/>
    </xf>
    <xf numFmtId="0" fontId="4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0" xfId="0" applyFont="1" applyFill="1" applyBorder="1" applyAlignment="1">
      <alignment horizontal="left"/>
    </xf>
    <xf numFmtId="49" fontId="6" fillId="2" borderId="0" xfId="0" applyNumberFormat="1" applyFont="1" applyFill="1" applyBorder="1"/>
    <xf numFmtId="0" fontId="6" fillId="2" borderId="0" xfId="0" applyFont="1" applyFill="1" applyBorder="1"/>
    <xf numFmtId="0" fontId="6" fillId="2" borderId="0" xfId="0" applyFont="1" applyFill="1"/>
    <xf numFmtId="0" fontId="6" fillId="3" borderId="0" xfId="0" applyFont="1" applyFill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4" fontId="7" fillId="0" borderId="0" xfId="0" applyNumberFormat="1" applyFont="1"/>
    <xf numFmtId="4" fontId="4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49" fontId="4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3" fontId="2" fillId="0" borderId="4" xfId="0" applyNumberFormat="1" applyFont="1" applyBorder="1" applyAlignment="1" applyProtection="1">
      <alignment horizontal="center" vertical="center" wrapText="1" shrinkToFit="1" readingOrder="1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2"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tabSelected="1" view="pageBreakPreview" topLeftCell="A47" zoomScaleNormal="100" zoomScaleSheetLayoutView="100" workbookViewId="0">
      <selection activeCell="J17" sqref="J17"/>
    </sheetView>
  </sheetViews>
  <sheetFormatPr defaultRowHeight="15" x14ac:dyDescent="0.25"/>
  <cols>
    <col min="1" max="1" width="47.5703125" customWidth="1"/>
    <col min="2" max="2" width="7.140625" customWidth="1"/>
    <col min="3" max="3" width="17.5703125" customWidth="1"/>
    <col min="4" max="4" width="17.42578125" customWidth="1"/>
    <col min="5" max="5" width="19.28515625" hidden="1" customWidth="1"/>
    <col min="6" max="6" width="2.7109375" hidden="1" customWidth="1"/>
    <col min="7" max="7" width="17.28515625" customWidth="1"/>
    <col min="8" max="8" width="15.28515625" hidden="1" customWidth="1"/>
    <col min="9" max="9" width="14" style="3" customWidth="1"/>
    <col min="10" max="10" width="12.7109375" style="3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2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2" s="23" customFormat="1" ht="49.5" customHeight="1" x14ac:dyDescent="0.25">
      <c r="A2" s="29" t="s">
        <v>111</v>
      </c>
      <c r="B2" s="29"/>
      <c r="C2" s="29"/>
      <c r="D2" s="29"/>
      <c r="E2" s="29"/>
      <c r="F2" s="29"/>
      <c r="G2" s="29"/>
      <c r="H2" s="29"/>
      <c r="I2" s="29"/>
      <c r="J2" s="29"/>
    </row>
    <row r="3" spans="1:12" ht="12.75" customHeight="1" x14ac:dyDescent="0.25">
      <c r="A3" s="11"/>
      <c r="B3" s="11"/>
      <c r="C3" s="11"/>
      <c r="D3" s="11"/>
      <c r="E3" s="12"/>
      <c r="F3" s="12"/>
      <c r="G3" s="13"/>
      <c r="H3" s="13"/>
      <c r="I3" s="30" t="s">
        <v>0</v>
      </c>
      <c r="J3" s="30"/>
      <c r="L3" t="s">
        <v>97</v>
      </c>
    </row>
    <row r="4" spans="1:12" s="4" customFormat="1" ht="22.5" customHeight="1" x14ac:dyDescent="0.25">
      <c r="A4" s="31" t="s">
        <v>1</v>
      </c>
      <c r="B4" s="31" t="s">
        <v>2</v>
      </c>
      <c r="C4" s="32" t="s">
        <v>112</v>
      </c>
      <c r="D4" s="31" t="s">
        <v>113</v>
      </c>
      <c r="E4" s="32" t="s">
        <v>3</v>
      </c>
      <c r="F4" s="32"/>
      <c r="G4" s="32" t="s">
        <v>114</v>
      </c>
      <c r="H4" s="32"/>
      <c r="I4" s="32" t="s">
        <v>4</v>
      </c>
      <c r="J4" s="33" t="s">
        <v>115</v>
      </c>
    </row>
    <row r="5" spans="1:12" s="4" customFormat="1" ht="15.75" customHeight="1" x14ac:dyDescent="0.25">
      <c r="A5" s="31"/>
      <c r="B5" s="31"/>
      <c r="C5" s="32"/>
      <c r="D5" s="31"/>
      <c r="E5" s="32"/>
      <c r="F5" s="32"/>
      <c r="G5" s="32"/>
      <c r="H5" s="32"/>
      <c r="I5" s="32"/>
      <c r="J5" s="33"/>
    </row>
    <row r="6" spans="1:12" s="4" customFormat="1" ht="57" customHeight="1" x14ac:dyDescent="0.25">
      <c r="A6" s="31"/>
      <c r="B6" s="31"/>
      <c r="C6" s="32"/>
      <c r="D6" s="31"/>
      <c r="E6" s="32"/>
      <c r="F6" s="32"/>
      <c r="G6" s="32"/>
      <c r="H6" s="32"/>
      <c r="I6" s="32"/>
      <c r="J6" s="33"/>
    </row>
    <row r="7" spans="1:12" ht="20.25" customHeight="1" x14ac:dyDescent="0.25">
      <c r="A7" s="5" t="s">
        <v>5</v>
      </c>
      <c r="B7" s="24" t="s">
        <v>6</v>
      </c>
      <c r="C7" s="20">
        <v>27786074.369999997</v>
      </c>
      <c r="D7" s="20">
        <f>D8+D9+D10+D11+D12+D14+D15+D13</f>
        <v>104522557.47</v>
      </c>
      <c r="E7" s="20">
        <f>SUM(E8:E15)</f>
        <v>22731385.340000004</v>
      </c>
      <c r="F7" s="20">
        <f>SUM(F8:F15)</f>
        <v>54498213.330000006</v>
      </c>
      <c r="G7" s="20">
        <f>G8+G9+G10+G11+G12+G14+G15+G13</f>
        <v>31313493.25</v>
      </c>
      <c r="H7" s="20" t="s">
        <v>7</v>
      </c>
      <c r="I7" s="20">
        <f t="shared" ref="G7:I17" si="0">G7/D7*100</f>
        <v>29.958598419281486</v>
      </c>
      <c r="J7" s="20">
        <f>G7/C7*100</f>
        <v>112.69491628442655</v>
      </c>
    </row>
    <row r="8" spans="1:12" ht="46.5" customHeight="1" x14ac:dyDescent="0.25">
      <c r="A8" s="6" t="s">
        <v>8</v>
      </c>
      <c r="B8" s="25" t="s">
        <v>9</v>
      </c>
      <c r="C8" s="21">
        <v>688509.07</v>
      </c>
      <c r="D8" s="21">
        <v>1744900</v>
      </c>
      <c r="E8" s="21">
        <v>462183</v>
      </c>
      <c r="F8" s="21">
        <v>1109139.99</v>
      </c>
      <c r="G8" s="21">
        <v>775064.13</v>
      </c>
      <c r="H8" s="21" t="s">
        <v>7</v>
      </c>
      <c r="I8" s="21">
        <f t="shared" si="0"/>
        <v>44.418828013066651</v>
      </c>
      <c r="J8" s="21">
        <f t="shared" ref="J8:J57" si="1">G8/C8*100</f>
        <v>112.57137542138697</v>
      </c>
    </row>
    <row r="9" spans="1:12" ht="66.75" customHeight="1" x14ac:dyDescent="0.25">
      <c r="A9" s="6" t="s">
        <v>10</v>
      </c>
      <c r="B9" s="25" t="s">
        <v>11</v>
      </c>
      <c r="C9" s="21">
        <v>800618.29</v>
      </c>
      <c r="D9" s="21">
        <v>1961340</v>
      </c>
      <c r="E9" s="21">
        <v>644339.69999999995</v>
      </c>
      <c r="F9" s="21">
        <v>1455240</v>
      </c>
      <c r="G9" s="21">
        <v>951018.78</v>
      </c>
      <c r="H9" s="21" t="s">
        <v>7</v>
      </c>
      <c r="I9" s="21">
        <f t="shared" si="0"/>
        <v>48.488216219523387</v>
      </c>
      <c r="J9" s="21">
        <f t="shared" si="1"/>
        <v>118.78554260857568</v>
      </c>
    </row>
    <row r="10" spans="1:12" ht="60.75" customHeight="1" x14ac:dyDescent="0.25">
      <c r="A10" s="6" t="s">
        <v>12</v>
      </c>
      <c r="B10" s="25" t="s">
        <v>13</v>
      </c>
      <c r="C10" s="21">
        <v>16693875.119999999</v>
      </c>
      <c r="D10" s="21">
        <v>78405883.579999998</v>
      </c>
      <c r="E10" s="21">
        <v>14401654.730000002</v>
      </c>
      <c r="F10" s="21">
        <v>36364945.330000006</v>
      </c>
      <c r="G10" s="21">
        <v>19460422.359999999</v>
      </c>
      <c r="H10" s="21" t="s">
        <v>7</v>
      </c>
      <c r="I10" s="21">
        <f t="shared" si="0"/>
        <v>24.820104654702241</v>
      </c>
      <c r="J10" s="21">
        <f t="shared" si="1"/>
        <v>116.57222915658183</v>
      </c>
    </row>
    <row r="11" spans="1:12" ht="21" customHeight="1" x14ac:dyDescent="0.25">
      <c r="A11" s="6" t="s">
        <v>14</v>
      </c>
      <c r="B11" s="25" t="s">
        <v>15</v>
      </c>
      <c r="C11" s="21">
        <v>10696</v>
      </c>
      <c r="D11" s="21">
        <v>12329</v>
      </c>
      <c r="E11" s="21">
        <v>3464</v>
      </c>
      <c r="F11" s="21">
        <v>3464</v>
      </c>
      <c r="G11" s="21">
        <v>12329</v>
      </c>
      <c r="H11" s="21" t="s">
        <v>7</v>
      </c>
      <c r="I11" s="21">
        <f t="shared" si="0"/>
        <v>100</v>
      </c>
      <c r="J11" s="21">
        <f t="shared" si="1"/>
        <v>115.26738967838443</v>
      </c>
    </row>
    <row r="12" spans="1:12" ht="48" customHeight="1" x14ac:dyDescent="0.25">
      <c r="A12" s="6" t="s">
        <v>16</v>
      </c>
      <c r="B12" s="25" t="s">
        <v>17</v>
      </c>
      <c r="C12" s="21">
        <v>4509412.04</v>
      </c>
      <c r="D12" s="21">
        <v>11071943</v>
      </c>
      <c r="E12" s="21">
        <v>3818088.5900000003</v>
      </c>
      <c r="F12" s="21">
        <v>9179824.0099999998</v>
      </c>
      <c r="G12" s="21">
        <v>5267445.97</v>
      </c>
      <c r="H12" s="21" t="s">
        <v>7</v>
      </c>
      <c r="I12" s="21">
        <f t="shared" si="0"/>
        <v>47.574720805553277</v>
      </c>
      <c r="J12" s="21">
        <f t="shared" si="1"/>
        <v>116.81003916421884</v>
      </c>
    </row>
    <row r="13" spans="1:12" ht="31.5" customHeight="1" x14ac:dyDescent="0.25">
      <c r="A13" s="6" t="s">
        <v>90</v>
      </c>
      <c r="B13" s="25" t="s">
        <v>89</v>
      </c>
      <c r="C13" s="21">
        <v>800000</v>
      </c>
      <c r="D13" s="21">
        <v>0</v>
      </c>
      <c r="E13" s="21"/>
      <c r="F13" s="21"/>
      <c r="G13" s="21">
        <v>0</v>
      </c>
      <c r="H13" s="21"/>
      <c r="I13" s="21">
        <v>0</v>
      </c>
      <c r="J13" s="21">
        <v>0</v>
      </c>
    </row>
    <row r="14" spans="1:12" ht="15.75" x14ac:dyDescent="0.25">
      <c r="A14" s="6" t="s">
        <v>18</v>
      </c>
      <c r="B14" s="25" t="s">
        <v>19</v>
      </c>
      <c r="C14" s="21">
        <v>0</v>
      </c>
      <c r="D14" s="21">
        <v>100000</v>
      </c>
      <c r="E14" s="21"/>
      <c r="F14" s="21"/>
      <c r="G14" s="21">
        <f t="shared" si="0"/>
        <v>0</v>
      </c>
      <c r="H14" s="21" t="s">
        <v>7</v>
      </c>
      <c r="I14" s="21">
        <f t="shared" si="0"/>
        <v>0</v>
      </c>
      <c r="J14" s="21">
        <v>0</v>
      </c>
    </row>
    <row r="15" spans="1:12" ht="15.75" x14ac:dyDescent="0.25">
      <c r="A15" s="6" t="s">
        <v>20</v>
      </c>
      <c r="B15" s="25" t="s">
        <v>21</v>
      </c>
      <c r="C15" s="21">
        <v>4282963.8499999996</v>
      </c>
      <c r="D15" s="21">
        <v>11226161.890000001</v>
      </c>
      <c r="E15" s="21">
        <v>3401655.32</v>
      </c>
      <c r="F15" s="21">
        <v>6385600</v>
      </c>
      <c r="G15" s="21">
        <v>4847213.01</v>
      </c>
      <c r="H15" s="21" t="s">
        <v>7</v>
      </c>
      <c r="I15" s="21">
        <f t="shared" si="0"/>
        <v>43.177829230467289</v>
      </c>
      <c r="J15" s="21">
        <f t="shared" si="1"/>
        <v>113.17426856171107</v>
      </c>
    </row>
    <row r="16" spans="1:12" ht="15.75" x14ac:dyDescent="0.25">
      <c r="A16" s="5" t="s">
        <v>22</v>
      </c>
      <c r="B16" s="24" t="s">
        <v>23</v>
      </c>
      <c r="C16" s="20">
        <f>C17</f>
        <v>0</v>
      </c>
      <c r="D16" s="20">
        <f t="shared" ref="D16:H16" si="2">D17</f>
        <v>1050000</v>
      </c>
      <c r="E16" s="20">
        <f t="shared" si="2"/>
        <v>0</v>
      </c>
      <c r="F16" s="20">
        <f t="shared" si="2"/>
        <v>0</v>
      </c>
      <c r="G16" s="20">
        <f t="shared" si="2"/>
        <v>1050000</v>
      </c>
      <c r="H16" s="20" t="str">
        <f t="shared" si="2"/>
        <v>-</v>
      </c>
      <c r="I16" s="21">
        <f t="shared" si="0"/>
        <v>100</v>
      </c>
      <c r="J16" s="20">
        <v>0</v>
      </c>
    </row>
    <row r="17" spans="1:10" ht="15.75" x14ac:dyDescent="0.25">
      <c r="A17" s="6" t="s">
        <v>24</v>
      </c>
      <c r="B17" s="25" t="s">
        <v>25</v>
      </c>
      <c r="C17" s="21">
        <v>0</v>
      </c>
      <c r="D17" s="21">
        <v>1050000</v>
      </c>
      <c r="E17" s="21"/>
      <c r="F17" s="21"/>
      <c r="G17" s="21">
        <v>1050000</v>
      </c>
      <c r="H17" s="21" t="s">
        <v>7</v>
      </c>
      <c r="I17" s="21">
        <f t="shared" si="0"/>
        <v>100</v>
      </c>
      <c r="J17" s="21">
        <v>0</v>
      </c>
    </row>
    <row r="18" spans="1:10" ht="47.25" x14ac:dyDescent="0.25">
      <c r="A18" s="5" t="s">
        <v>26</v>
      </c>
      <c r="B18" s="24" t="s">
        <v>27</v>
      </c>
      <c r="C18" s="20">
        <f t="shared" ref="C18" si="3">C19+C20</f>
        <v>7351723.9299999997</v>
      </c>
      <c r="D18" s="20">
        <f t="shared" ref="D18:G18" si="4">D19+D20</f>
        <v>17577100</v>
      </c>
      <c r="E18" s="20">
        <f t="shared" si="4"/>
        <v>6358660.1100000013</v>
      </c>
      <c r="F18" s="20">
        <f t="shared" si="4"/>
        <v>13421000</v>
      </c>
      <c r="G18" s="20">
        <f t="shared" si="4"/>
        <v>8657967.6500000004</v>
      </c>
      <c r="H18" s="20" t="s">
        <v>7</v>
      </c>
      <c r="I18" s="20">
        <f t="shared" ref="I18:I57" si="5">G18/D18*100</f>
        <v>49.257088199987486</v>
      </c>
      <c r="J18" s="20">
        <f t="shared" si="1"/>
        <v>117.76785598095768</v>
      </c>
    </row>
    <row r="19" spans="1:10" ht="20.25" customHeight="1" x14ac:dyDescent="0.25">
      <c r="A19" s="6" t="s">
        <v>100</v>
      </c>
      <c r="B19" s="25" t="s">
        <v>28</v>
      </c>
      <c r="C19" s="21">
        <v>2097069.09</v>
      </c>
      <c r="D19" s="21">
        <v>5172100</v>
      </c>
      <c r="E19" s="21">
        <v>1970375.2200000002</v>
      </c>
      <c r="F19" s="21">
        <v>4121000</v>
      </c>
      <c r="G19" s="21">
        <v>2336480.9300000002</v>
      </c>
      <c r="H19" s="21" t="s">
        <v>7</v>
      </c>
      <c r="I19" s="21">
        <f t="shared" si="5"/>
        <v>45.174705245451563</v>
      </c>
      <c r="J19" s="21">
        <f t="shared" si="1"/>
        <v>111.41649748888341</v>
      </c>
    </row>
    <row r="20" spans="1:10" ht="69" customHeight="1" x14ac:dyDescent="0.25">
      <c r="A20" s="6" t="s">
        <v>101</v>
      </c>
      <c r="B20" s="25" t="s">
        <v>29</v>
      </c>
      <c r="C20" s="21">
        <v>5254654.84</v>
      </c>
      <c r="D20" s="21">
        <v>12405000</v>
      </c>
      <c r="E20" s="21">
        <v>4388284.8900000006</v>
      </c>
      <c r="F20" s="21">
        <v>9300000</v>
      </c>
      <c r="G20" s="21">
        <v>6321486.7199999997</v>
      </c>
      <c r="H20" s="21" t="s">
        <v>7</v>
      </c>
      <c r="I20" s="21">
        <f t="shared" si="5"/>
        <v>50.959183555018143</v>
      </c>
      <c r="J20" s="21">
        <f t="shared" si="1"/>
        <v>120.30260621266611</v>
      </c>
    </row>
    <row r="21" spans="1:10" ht="15.75" x14ac:dyDescent="0.25">
      <c r="A21" s="5" t="s">
        <v>30</v>
      </c>
      <c r="B21" s="24" t="s">
        <v>31</v>
      </c>
      <c r="C21" s="20">
        <v>15430605.9</v>
      </c>
      <c r="D21" s="20">
        <f>D22+D23+D24+D25+D26</f>
        <v>62246641.829999998</v>
      </c>
      <c r="E21" s="20">
        <f>SUM(E22:E26)</f>
        <v>29398928.77</v>
      </c>
      <c r="F21" s="20">
        <f>SUM(F22:F26)</f>
        <v>63639972.649999999</v>
      </c>
      <c r="G21" s="20">
        <f>G22+G23+G24+G25+G26</f>
        <v>8535604.5399999991</v>
      </c>
      <c r="H21" s="20" t="s">
        <v>7</v>
      </c>
      <c r="I21" s="20">
        <f t="shared" si="5"/>
        <v>13.712554266479696</v>
      </c>
      <c r="J21" s="20">
        <f t="shared" si="1"/>
        <v>55.316068567339919</v>
      </c>
    </row>
    <row r="22" spans="1:10" ht="15.75" x14ac:dyDescent="0.25">
      <c r="A22" s="6" t="s">
        <v>32</v>
      </c>
      <c r="B22" s="25" t="s">
        <v>33</v>
      </c>
      <c r="C22" s="21">
        <v>0</v>
      </c>
      <c r="D22" s="21">
        <v>383229.3</v>
      </c>
      <c r="E22" s="21"/>
      <c r="F22" s="21"/>
      <c r="G22" s="21">
        <v>217163.27</v>
      </c>
      <c r="H22" s="21" t="s">
        <v>7</v>
      </c>
      <c r="I22" s="21">
        <f t="shared" si="5"/>
        <v>56.666666666666664</v>
      </c>
      <c r="J22" s="21">
        <v>0</v>
      </c>
    </row>
    <row r="23" spans="1:10" ht="15.75" x14ac:dyDescent="0.25">
      <c r="A23" s="6" t="s">
        <v>34</v>
      </c>
      <c r="B23" s="25" t="s">
        <v>35</v>
      </c>
      <c r="C23" s="21">
        <v>250560</v>
      </c>
      <c r="D23" s="21">
        <v>850560</v>
      </c>
      <c r="E23" s="21">
        <v>125280</v>
      </c>
      <c r="F23" s="21">
        <v>125280</v>
      </c>
      <c r="G23" s="21">
        <v>250560</v>
      </c>
      <c r="H23" s="21" t="s">
        <v>7</v>
      </c>
      <c r="I23" s="21">
        <f t="shared" si="5"/>
        <v>29.458239277652371</v>
      </c>
      <c r="J23" s="21">
        <f t="shared" si="1"/>
        <v>100</v>
      </c>
    </row>
    <row r="24" spans="1:10" ht="18.75" customHeight="1" x14ac:dyDescent="0.25">
      <c r="A24" s="6" t="s">
        <v>36</v>
      </c>
      <c r="B24" s="25" t="s">
        <v>37</v>
      </c>
      <c r="C24" s="21">
        <v>3707928</v>
      </c>
      <c r="D24" s="21">
        <v>11585752</v>
      </c>
      <c r="E24" s="21">
        <v>4369500</v>
      </c>
      <c r="F24" s="21">
        <v>6245500</v>
      </c>
      <c r="G24" s="21">
        <v>4820308.4800000004</v>
      </c>
      <c r="H24" s="21" t="s">
        <v>7</v>
      </c>
      <c r="I24" s="21">
        <f t="shared" si="5"/>
        <v>41.605486463028043</v>
      </c>
      <c r="J24" s="21">
        <f t="shared" si="1"/>
        <v>130.00005609601914</v>
      </c>
    </row>
    <row r="25" spans="1:10" ht="16.5" customHeight="1" x14ac:dyDescent="0.25">
      <c r="A25" s="6" t="s">
        <v>38</v>
      </c>
      <c r="B25" s="25" t="s">
        <v>39</v>
      </c>
      <c r="C25" s="21">
        <v>11472117.9</v>
      </c>
      <c r="D25" s="21">
        <v>48707100.530000001</v>
      </c>
      <c r="E25" s="21">
        <v>24904148.77</v>
      </c>
      <c r="F25" s="21">
        <v>57269192.649999999</v>
      </c>
      <c r="G25" s="21">
        <v>3247572.79</v>
      </c>
      <c r="H25" s="21" t="s">
        <v>7</v>
      </c>
      <c r="I25" s="21">
        <f t="shared" si="5"/>
        <v>6.6675551504030377</v>
      </c>
      <c r="J25" s="21">
        <f t="shared" si="1"/>
        <v>28.308397963727344</v>
      </c>
    </row>
    <row r="26" spans="1:10" ht="33.75" customHeight="1" x14ac:dyDescent="0.25">
      <c r="A26" s="6" t="s">
        <v>40</v>
      </c>
      <c r="B26" s="25" t="s">
        <v>41</v>
      </c>
      <c r="C26" s="21">
        <v>0</v>
      </c>
      <c r="D26" s="21">
        <v>720000</v>
      </c>
      <c r="E26" s="21"/>
      <c r="F26" s="21"/>
      <c r="G26" s="21">
        <v>0</v>
      </c>
      <c r="H26" s="21" t="s">
        <v>7</v>
      </c>
      <c r="I26" s="21">
        <f t="shared" si="5"/>
        <v>0</v>
      </c>
      <c r="J26" s="21">
        <v>0</v>
      </c>
    </row>
    <row r="27" spans="1:10" ht="31.5" x14ac:dyDescent="0.25">
      <c r="A27" s="5" t="s">
        <v>42</v>
      </c>
      <c r="B27" s="24" t="s">
        <v>43</v>
      </c>
      <c r="C27" s="20">
        <f>C28+C29+C30+C31</f>
        <v>19964895.829999998</v>
      </c>
      <c r="D27" s="20">
        <f>D28+D29+D30+D31</f>
        <v>63969145.140000001</v>
      </c>
      <c r="E27" s="20">
        <f>E28+E29+E30</f>
        <v>93536797.660000011</v>
      </c>
      <c r="F27" s="20">
        <f>F28+F29+F30</f>
        <v>208180205.39000002</v>
      </c>
      <c r="G27" s="20">
        <f>G28+G29+G30+G31</f>
        <v>23450852.869999997</v>
      </c>
      <c r="H27" s="20" t="s">
        <v>7</v>
      </c>
      <c r="I27" s="20">
        <f t="shared" si="5"/>
        <v>36.659631481203185</v>
      </c>
      <c r="J27" s="20">
        <f t="shared" si="1"/>
        <v>117.46043189848187</v>
      </c>
    </row>
    <row r="28" spans="1:10" ht="15.75" x14ac:dyDescent="0.25">
      <c r="A28" s="6" t="s">
        <v>44</v>
      </c>
      <c r="B28" s="25" t="s">
        <v>45</v>
      </c>
      <c r="C28" s="21">
        <v>18303.57</v>
      </c>
      <c r="D28" s="21">
        <v>140000</v>
      </c>
      <c r="E28" s="21">
        <v>18713.509999999998</v>
      </c>
      <c r="F28" s="21">
        <v>93150</v>
      </c>
      <c r="G28" s="21">
        <v>66917.850000000006</v>
      </c>
      <c r="H28" s="21" t="s">
        <v>7</v>
      </c>
      <c r="I28" s="21">
        <f t="shared" si="5"/>
        <v>47.798464285714289</v>
      </c>
      <c r="J28" s="21">
        <f t="shared" si="1"/>
        <v>365.59998951024312</v>
      </c>
    </row>
    <row r="29" spans="1:10" ht="15.75" x14ac:dyDescent="0.25">
      <c r="A29" s="6" t="s">
        <v>46</v>
      </c>
      <c r="B29" s="25" t="s">
        <v>47</v>
      </c>
      <c r="C29" s="21">
        <v>11306082.26</v>
      </c>
      <c r="D29" s="21">
        <v>34396025.390000001</v>
      </c>
      <c r="E29" s="21">
        <v>85167466.810000002</v>
      </c>
      <c r="F29" s="21">
        <v>187374029.34</v>
      </c>
      <c r="G29" s="21">
        <v>11247943.5</v>
      </c>
      <c r="H29" s="21" t="s">
        <v>7</v>
      </c>
      <c r="I29" s="21">
        <f t="shared" si="5"/>
        <v>32.701288513614507</v>
      </c>
      <c r="J29" s="21">
        <f t="shared" si="1"/>
        <v>99.485774482592532</v>
      </c>
    </row>
    <row r="30" spans="1:10" ht="19.5" customHeight="1" x14ac:dyDescent="0.25">
      <c r="A30" s="6" t="s">
        <v>48</v>
      </c>
      <c r="B30" s="25" t="s">
        <v>49</v>
      </c>
      <c r="C30" s="21">
        <v>8640510</v>
      </c>
      <c r="D30" s="21">
        <v>29433119.75</v>
      </c>
      <c r="E30" s="21">
        <v>8350617.3400000008</v>
      </c>
      <c r="F30" s="21">
        <v>20713026.050000001</v>
      </c>
      <c r="G30" s="21">
        <v>12135991.52</v>
      </c>
      <c r="H30" s="21" t="s">
        <v>7</v>
      </c>
      <c r="I30" s="21">
        <f t="shared" si="5"/>
        <v>41.232433473179476</v>
      </c>
      <c r="J30" s="21">
        <f t="shared" si="1"/>
        <v>140.45457409342734</v>
      </c>
    </row>
    <row r="31" spans="1:10" ht="1.5" hidden="1" customHeight="1" x14ac:dyDescent="0.25">
      <c r="A31" s="6" t="s">
        <v>105</v>
      </c>
      <c r="B31" s="25" t="s">
        <v>106</v>
      </c>
      <c r="C31" s="21">
        <v>0</v>
      </c>
      <c r="D31" s="21">
        <v>0</v>
      </c>
      <c r="E31" s="21">
        <v>0</v>
      </c>
      <c r="F31" s="21">
        <v>0</v>
      </c>
      <c r="G31" s="21">
        <v>0</v>
      </c>
      <c r="H31" s="21"/>
      <c r="I31" s="21">
        <v>0</v>
      </c>
      <c r="J31" s="21">
        <v>0</v>
      </c>
    </row>
    <row r="32" spans="1:10" ht="21" customHeight="1" x14ac:dyDescent="0.25">
      <c r="A32" s="5" t="s">
        <v>95</v>
      </c>
      <c r="B32" s="24" t="s">
        <v>96</v>
      </c>
      <c r="C32" s="20">
        <v>0</v>
      </c>
      <c r="D32" s="20">
        <f>D33</f>
        <v>20998229</v>
      </c>
      <c r="E32" s="20"/>
      <c r="F32" s="20"/>
      <c r="G32" s="20">
        <f>G33</f>
        <v>352.05</v>
      </c>
      <c r="H32" s="20"/>
      <c r="I32" s="20">
        <f t="shared" si="5"/>
        <v>1.676569962162047E-3</v>
      </c>
      <c r="J32" s="20">
        <v>0</v>
      </c>
    </row>
    <row r="33" spans="1:10" ht="30" customHeight="1" x14ac:dyDescent="0.25">
      <c r="A33" s="6" t="s">
        <v>107</v>
      </c>
      <c r="B33" s="25" t="s">
        <v>108</v>
      </c>
      <c r="C33" s="21">
        <v>0</v>
      </c>
      <c r="D33" s="26">
        <v>20998229</v>
      </c>
      <c r="E33" s="20"/>
      <c r="F33" s="20"/>
      <c r="G33" s="21">
        <v>352.05</v>
      </c>
      <c r="H33" s="20"/>
      <c r="I33" s="21">
        <f t="shared" si="5"/>
        <v>1.676569962162047E-3</v>
      </c>
      <c r="J33" s="21">
        <v>0</v>
      </c>
    </row>
    <row r="34" spans="1:10" ht="18" customHeight="1" x14ac:dyDescent="0.25">
      <c r="A34" s="5" t="s">
        <v>50</v>
      </c>
      <c r="B34" s="24" t="s">
        <v>51</v>
      </c>
      <c r="C34" s="20">
        <v>247653973.22999996</v>
      </c>
      <c r="D34" s="20">
        <f>SUM(D35:D39)</f>
        <v>552221742.22000003</v>
      </c>
      <c r="E34" s="20">
        <f>SUM(E35:E39)</f>
        <v>235975849.33999997</v>
      </c>
      <c r="F34" s="20">
        <f>SUM(F35:F39)</f>
        <v>439656361.18999994</v>
      </c>
      <c r="G34" s="20">
        <f>SUM(G35:G39)</f>
        <v>287176211.87</v>
      </c>
      <c r="H34" s="20" t="s">
        <v>7</v>
      </c>
      <c r="I34" s="20">
        <f t="shared" si="5"/>
        <v>52.00378578277558</v>
      </c>
      <c r="J34" s="20">
        <f t="shared" si="1"/>
        <v>115.9586531661639</v>
      </c>
    </row>
    <row r="35" spans="1:10" ht="15.75" x14ac:dyDescent="0.25">
      <c r="A35" s="6" t="s">
        <v>52</v>
      </c>
      <c r="B35" s="25" t="s">
        <v>53</v>
      </c>
      <c r="C35" s="21">
        <v>52608327.079999998</v>
      </c>
      <c r="D35" s="21">
        <v>137527310.19999999</v>
      </c>
      <c r="E35" s="21">
        <v>47609162.93</v>
      </c>
      <c r="F35" s="21">
        <v>87399984</v>
      </c>
      <c r="G35" s="21">
        <v>63164269.859999999</v>
      </c>
      <c r="H35" s="21" t="s">
        <v>7</v>
      </c>
      <c r="I35" s="21">
        <f t="shared" si="5"/>
        <v>45.92852849964342</v>
      </c>
      <c r="J35" s="21">
        <f t="shared" si="1"/>
        <v>120.06515577647599</v>
      </c>
    </row>
    <row r="36" spans="1:10" ht="15.75" x14ac:dyDescent="0.25">
      <c r="A36" s="6" t="s">
        <v>54</v>
      </c>
      <c r="B36" s="25" t="s">
        <v>55</v>
      </c>
      <c r="C36" s="21">
        <v>141865535.50999999</v>
      </c>
      <c r="D36" s="21">
        <v>313405843.97000003</v>
      </c>
      <c r="E36" s="21">
        <v>137283660.69999999</v>
      </c>
      <c r="F36" s="21">
        <v>262892789.98999995</v>
      </c>
      <c r="G36" s="21">
        <v>167561322.06999999</v>
      </c>
      <c r="H36" s="21" t="s">
        <v>7</v>
      </c>
      <c r="I36" s="21">
        <f t="shared" si="5"/>
        <v>53.464645058130877</v>
      </c>
      <c r="J36" s="21">
        <f t="shared" si="1"/>
        <v>118.11277592378222</v>
      </c>
    </row>
    <row r="37" spans="1:10" ht="15.75" x14ac:dyDescent="0.25">
      <c r="A37" s="6" t="s">
        <v>98</v>
      </c>
      <c r="B37" s="25" t="s">
        <v>88</v>
      </c>
      <c r="C37" s="21">
        <v>27951702.530000001</v>
      </c>
      <c r="D37" s="21">
        <v>52111089.049999997</v>
      </c>
      <c r="E37" s="21">
        <v>28850939.57</v>
      </c>
      <c r="F37" s="21">
        <v>46165372.200000003</v>
      </c>
      <c r="G37" s="21">
        <v>29556537.82</v>
      </c>
      <c r="H37" s="21"/>
      <c r="I37" s="21">
        <f t="shared" si="5"/>
        <v>56.718326864443071</v>
      </c>
      <c r="J37" s="21">
        <f t="shared" si="1"/>
        <v>105.74145810358979</v>
      </c>
    </row>
    <row r="38" spans="1:10" ht="15.75" x14ac:dyDescent="0.25">
      <c r="A38" s="6" t="s">
        <v>102</v>
      </c>
      <c r="B38" s="25" t="s">
        <v>56</v>
      </c>
      <c r="C38" s="21">
        <v>62782.53</v>
      </c>
      <c r="D38" s="21">
        <v>103299</v>
      </c>
      <c r="E38" s="21">
        <v>57945.5</v>
      </c>
      <c r="F38" s="21">
        <v>120000</v>
      </c>
      <c r="G38" s="21">
        <v>43948.27</v>
      </c>
      <c r="H38" s="21" t="s">
        <v>7</v>
      </c>
      <c r="I38" s="21">
        <f t="shared" si="5"/>
        <v>42.544719697189706</v>
      </c>
      <c r="J38" s="21">
        <f t="shared" si="1"/>
        <v>70.000794807090443</v>
      </c>
    </row>
    <row r="39" spans="1:10" ht="15.75" x14ac:dyDescent="0.25">
      <c r="A39" s="6" t="s">
        <v>57</v>
      </c>
      <c r="B39" s="25" t="s">
        <v>58</v>
      </c>
      <c r="C39" s="21">
        <v>25165625.579999998</v>
      </c>
      <c r="D39" s="21">
        <v>49074200</v>
      </c>
      <c r="E39" s="21">
        <v>22174140.640000001</v>
      </c>
      <c r="F39" s="21">
        <v>43078215</v>
      </c>
      <c r="G39" s="21">
        <v>26850133.850000001</v>
      </c>
      <c r="H39" s="21" t="s">
        <v>7</v>
      </c>
      <c r="I39" s="21">
        <f t="shared" si="5"/>
        <v>54.713339901618376</v>
      </c>
      <c r="J39" s="21">
        <f t="shared" si="1"/>
        <v>106.6936872466971</v>
      </c>
    </row>
    <row r="40" spans="1:10" ht="18.75" customHeight="1" x14ac:dyDescent="0.25">
      <c r="A40" s="5" t="s">
        <v>59</v>
      </c>
      <c r="B40" s="24" t="s">
        <v>60</v>
      </c>
      <c r="C40" s="20">
        <v>29837517.920000002</v>
      </c>
      <c r="D40" s="20">
        <f>D41+D42</f>
        <v>73318021.00999999</v>
      </c>
      <c r="E40" s="20">
        <f>E41+E42</f>
        <v>27790792.100000001</v>
      </c>
      <c r="F40" s="20">
        <f>F41+F42</f>
        <v>59024142</v>
      </c>
      <c r="G40" s="20">
        <f>G41+G42</f>
        <v>36144748.810000002</v>
      </c>
      <c r="H40" s="20" t="s">
        <v>7</v>
      </c>
      <c r="I40" s="20">
        <f t="shared" si="5"/>
        <v>49.298587594269826</v>
      </c>
      <c r="J40" s="20">
        <f t="shared" si="1"/>
        <v>121.13859104135562</v>
      </c>
    </row>
    <row r="41" spans="1:10" ht="17.25" customHeight="1" x14ac:dyDescent="0.25">
      <c r="A41" s="6" t="s">
        <v>61</v>
      </c>
      <c r="B41" s="25" t="s">
        <v>62</v>
      </c>
      <c r="C41" s="21">
        <v>26358238.25</v>
      </c>
      <c r="D41" s="21">
        <v>65357821.009999998</v>
      </c>
      <c r="E41" s="21">
        <v>24808640.23</v>
      </c>
      <c r="F41" s="21">
        <v>53970497</v>
      </c>
      <c r="G41" s="21">
        <v>32610193.359999999</v>
      </c>
      <c r="H41" s="21" t="s">
        <v>7</v>
      </c>
      <c r="I41" s="21">
        <f t="shared" si="5"/>
        <v>49.894860104057805</v>
      </c>
      <c r="J41" s="21">
        <f t="shared" si="1"/>
        <v>123.71916912921901</v>
      </c>
    </row>
    <row r="42" spans="1:10" ht="32.25" customHeight="1" x14ac:dyDescent="0.25">
      <c r="A42" s="6" t="s">
        <v>63</v>
      </c>
      <c r="B42" s="25" t="s">
        <v>64</v>
      </c>
      <c r="C42" s="21">
        <v>3479279.67</v>
      </c>
      <c r="D42" s="21">
        <v>7960200</v>
      </c>
      <c r="E42" s="21">
        <v>2982151.87</v>
      </c>
      <c r="F42" s="21">
        <v>5053645</v>
      </c>
      <c r="G42" s="21">
        <v>3534555.45</v>
      </c>
      <c r="H42" s="21" t="s">
        <v>7</v>
      </c>
      <c r="I42" s="21">
        <f t="shared" si="5"/>
        <v>44.402847290269094</v>
      </c>
      <c r="J42" s="21">
        <f t="shared" si="1"/>
        <v>101.5887133327227</v>
      </c>
    </row>
    <row r="43" spans="1:10" ht="15.75" x14ac:dyDescent="0.25">
      <c r="A43" s="5" t="s">
        <v>65</v>
      </c>
      <c r="B43" s="24" t="s">
        <v>66</v>
      </c>
      <c r="C43" s="20">
        <v>8367351.290000001</v>
      </c>
      <c r="D43" s="20">
        <f>D44+D45+D46+D47</f>
        <v>59628372.160000004</v>
      </c>
      <c r="E43" s="20">
        <f>SUM(E44:E47)</f>
        <v>8757106.629999999</v>
      </c>
      <c r="F43" s="20">
        <f>SUM(F44:F47)</f>
        <v>21268925.800000001</v>
      </c>
      <c r="G43" s="20">
        <f>G44+G45+G46+G47</f>
        <v>40315920.949999996</v>
      </c>
      <c r="H43" s="20" t="s">
        <v>7</v>
      </c>
      <c r="I43" s="20">
        <f t="shared" si="5"/>
        <v>67.611976462850322</v>
      </c>
      <c r="J43" s="20">
        <f t="shared" si="1"/>
        <v>481.82417054943551</v>
      </c>
    </row>
    <row r="44" spans="1:10" ht="13.5" customHeight="1" x14ac:dyDescent="0.25">
      <c r="A44" s="6" t="s">
        <v>67</v>
      </c>
      <c r="B44" s="25" t="s">
        <v>68</v>
      </c>
      <c r="C44" s="21">
        <v>2576835.6800000002</v>
      </c>
      <c r="D44" s="21">
        <v>6385159.6799999997</v>
      </c>
      <c r="E44" s="21">
        <v>2959492.41</v>
      </c>
      <c r="F44" s="21">
        <v>5932700</v>
      </c>
      <c r="G44" s="21">
        <v>3532465.32</v>
      </c>
      <c r="H44" s="21" t="s">
        <v>7</v>
      </c>
      <c r="I44" s="21">
        <f t="shared" si="5"/>
        <v>55.323053721970503</v>
      </c>
      <c r="J44" s="21">
        <f t="shared" si="1"/>
        <v>137.08539304298984</v>
      </c>
    </row>
    <row r="45" spans="1:10" ht="17.25" customHeight="1" x14ac:dyDescent="0.25">
      <c r="A45" s="6" t="s">
        <v>69</v>
      </c>
      <c r="B45" s="25" t="s">
        <v>70</v>
      </c>
      <c r="C45" s="21">
        <v>0</v>
      </c>
      <c r="D45" s="21">
        <v>1596000</v>
      </c>
      <c r="E45" s="21"/>
      <c r="F45" s="21"/>
      <c r="G45" s="21">
        <v>795838.71</v>
      </c>
      <c r="H45" s="21" t="s">
        <v>7</v>
      </c>
      <c r="I45" s="21">
        <f t="shared" si="5"/>
        <v>49.86458082706767</v>
      </c>
      <c r="J45" s="21">
        <v>0</v>
      </c>
    </row>
    <row r="46" spans="1:10" ht="17.25" customHeight="1" x14ac:dyDescent="0.25">
      <c r="A46" s="6" t="s">
        <v>71</v>
      </c>
      <c r="B46" s="25" t="s">
        <v>72</v>
      </c>
      <c r="C46" s="21">
        <v>5769515.6100000003</v>
      </c>
      <c r="D46" s="21">
        <v>39440384.200000003</v>
      </c>
      <c r="E46" s="21">
        <v>5789614.2199999997</v>
      </c>
      <c r="F46" s="21">
        <v>15251225.800000001</v>
      </c>
      <c r="G46" s="21">
        <v>28834541.84</v>
      </c>
      <c r="H46" s="21" t="s">
        <v>7</v>
      </c>
      <c r="I46" s="21">
        <f t="shared" si="5"/>
        <v>73.109180919185874</v>
      </c>
      <c r="J46" s="21">
        <f t="shared" si="1"/>
        <v>499.77405018235135</v>
      </c>
    </row>
    <row r="47" spans="1:10" ht="31.5" x14ac:dyDescent="0.25">
      <c r="A47" s="6" t="s">
        <v>73</v>
      </c>
      <c r="B47" s="25" t="s">
        <v>74</v>
      </c>
      <c r="C47" s="21">
        <v>21000</v>
      </c>
      <c r="D47" s="21">
        <v>12206828.279999999</v>
      </c>
      <c r="E47" s="21">
        <v>8000</v>
      </c>
      <c r="F47" s="21">
        <v>85000</v>
      </c>
      <c r="G47" s="21">
        <v>7153075.0800000001</v>
      </c>
      <c r="H47" s="21" t="s">
        <v>7</v>
      </c>
      <c r="I47" s="21">
        <f t="shared" si="5"/>
        <v>58.598965398078008</v>
      </c>
      <c r="J47" s="21">
        <v>34.06</v>
      </c>
    </row>
    <row r="48" spans="1:10" ht="15.75" x14ac:dyDescent="0.25">
      <c r="A48" s="5" t="s">
        <v>75</v>
      </c>
      <c r="B48" s="24" t="s">
        <v>76</v>
      </c>
      <c r="C48" s="20">
        <v>10809733.439999999</v>
      </c>
      <c r="D48" s="20">
        <f>D49+D50</f>
        <v>314490761.39999998</v>
      </c>
      <c r="E48" s="20">
        <f>SUM(E50:E50)</f>
        <v>0</v>
      </c>
      <c r="F48" s="20">
        <f>SUM(F50:F50)</f>
        <v>0</v>
      </c>
      <c r="G48" s="20">
        <f>G49+G50</f>
        <v>75775931.159999996</v>
      </c>
      <c r="H48" s="20" t="s">
        <v>7</v>
      </c>
      <c r="I48" s="20">
        <f t="shared" si="5"/>
        <v>24.09480355565065</v>
      </c>
      <c r="J48" s="20">
        <f t="shared" si="1"/>
        <v>700.99722236999025</v>
      </c>
    </row>
    <row r="49" spans="1:10" ht="18.75" customHeight="1" x14ac:dyDescent="0.25">
      <c r="A49" s="6" t="s">
        <v>92</v>
      </c>
      <c r="B49" s="25" t="s">
        <v>91</v>
      </c>
      <c r="C49" s="21">
        <v>10719733.439999999</v>
      </c>
      <c r="D49" s="21">
        <v>28988785.25</v>
      </c>
      <c r="E49" s="21">
        <v>9934888.4700000007</v>
      </c>
      <c r="F49" s="21">
        <v>24913377.809999999</v>
      </c>
      <c r="G49" s="21">
        <v>19588502.879999999</v>
      </c>
      <c r="H49" s="20"/>
      <c r="I49" s="21">
        <f t="shared" ref="I49:I52" si="6">G49/D49*100</f>
        <v>67.572693064122092</v>
      </c>
      <c r="J49" s="21">
        <f t="shared" si="1"/>
        <v>182.73311542343725</v>
      </c>
    </row>
    <row r="50" spans="1:10" ht="21.75" customHeight="1" x14ac:dyDescent="0.25">
      <c r="A50" s="6" t="s">
        <v>77</v>
      </c>
      <c r="B50" s="25" t="s">
        <v>78</v>
      </c>
      <c r="C50" s="21">
        <v>90000</v>
      </c>
      <c r="D50" s="21">
        <v>285501976.14999998</v>
      </c>
      <c r="E50" s="21"/>
      <c r="F50" s="21"/>
      <c r="G50" s="21">
        <v>56187428.280000001</v>
      </c>
      <c r="H50" s="21" t="s">
        <v>7</v>
      </c>
      <c r="I50" s="21">
        <f t="shared" si="6"/>
        <v>19.680223947199465</v>
      </c>
      <c r="J50" s="21">
        <v>62.43</v>
      </c>
    </row>
    <row r="51" spans="1:10" ht="33.75" customHeight="1" x14ac:dyDescent="0.25">
      <c r="A51" s="5" t="s">
        <v>103</v>
      </c>
      <c r="B51" s="24" t="s">
        <v>93</v>
      </c>
      <c r="C51" s="20">
        <v>0</v>
      </c>
      <c r="D51" s="20">
        <f>SUM(D52:D52)</f>
        <v>3394.52</v>
      </c>
      <c r="E51" s="21"/>
      <c r="F51" s="21"/>
      <c r="G51" s="20">
        <f>SUM(G52:G52)</f>
        <v>0</v>
      </c>
      <c r="H51" s="21"/>
      <c r="I51" s="20">
        <f t="shared" si="6"/>
        <v>0</v>
      </c>
      <c r="J51" s="20">
        <v>0</v>
      </c>
    </row>
    <row r="52" spans="1:10" ht="29.25" customHeight="1" x14ac:dyDescent="0.25">
      <c r="A52" s="6" t="s">
        <v>109</v>
      </c>
      <c r="B52" s="25" t="s">
        <v>94</v>
      </c>
      <c r="C52" s="21">
        <v>0</v>
      </c>
      <c r="D52" s="21">
        <v>3394.52</v>
      </c>
      <c r="E52" s="21">
        <v>0</v>
      </c>
      <c r="F52" s="21">
        <v>3500</v>
      </c>
      <c r="G52" s="21">
        <v>0</v>
      </c>
      <c r="H52" s="21"/>
      <c r="I52" s="21">
        <f t="shared" si="6"/>
        <v>0</v>
      </c>
      <c r="J52" s="21">
        <v>0</v>
      </c>
    </row>
    <row r="53" spans="1:10" ht="62.25" customHeight="1" x14ac:dyDescent="0.25">
      <c r="A53" s="5" t="s">
        <v>104</v>
      </c>
      <c r="B53" s="24" t="s">
        <v>79</v>
      </c>
      <c r="C53" s="20">
        <v>2285768</v>
      </c>
      <c r="D53" s="20">
        <f>D54+D56+D55</f>
        <v>5707100</v>
      </c>
      <c r="E53" s="20">
        <f t="shared" ref="E53:F53" si="7">E54+E56</f>
        <v>963600</v>
      </c>
      <c r="F53" s="20">
        <f t="shared" si="7"/>
        <v>1766600</v>
      </c>
      <c r="G53" s="20">
        <f>G54+G56+G55</f>
        <v>3498800</v>
      </c>
      <c r="H53" s="20" t="s">
        <v>7</v>
      </c>
      <c r="I53" s="20">
        <f t="shared" si="5"/>
        <v>61.306092411207089</v>
      </c>
      <c r="J53" s="20">
        <f t="shared" si="1"/>
        <v>153.0689028807823</v>
      </c>
    </row>
    <row r="54" spans="1:10" ht="45" customHeight="1" x14ac:dyDescent="0.25">
      <c r="A54" s="6" t="s">
        <v>80</v>
      </c>
      <c r="B54" s="25" t="s">
        <v>81</v>
      </c>
      <c r="C54" s="21">
        <v>913998</v>
      </c>
      <c r="D54" s="21">
        <v>1907100</v>
      </c>
      <c r="E54" s="21">
        <v>963600</v>
      </c>
      <c r="F54" s="21">
        <v>1766600</v>
      </c>
      <c r="G54" s="21">
        <v>953550</v>
      </c>
      <c r="H54" s="21" t="s">
        <v>7</v>
      </c>
      <c r="I54" s="21">
        <f t="shared" si="5"/>
        <v>50</v>
      </c>
      <c r="J54" s="21">
        <f t="shared" si="1"/>
        <v>104.32736176665594</v>
      </c>
    </row>
    <row r="55" spans="1:10" ht="25.5" hidden="1" customHeight="1" x14ac:dyDescent="0.25">
      <c r="A55" s="6" t="s">
        <v>82</v>
      </c>
      <c r="B55" s="25" t="s">
        <v>83</v>
      </c>
      <c r="C55" s="21">
        <v>0</v>
      </c>
      <c r="D55" s="21">
        <v>0</v>
      </c>
      <c r="E55" s="21"/>
      <c r="F55" s="21"/>
      <c r="G55" s="21">
        <v>0</v>
      </c>
      <c r="H55" s="21" t="s">
        <v>7</v>
      </c>
      <c r="I55" s="21">
        <v>0</v>
      </c>
      <c r="J55" s="21" t="e">
        <f t="shared" si="1"/>
        <v>#DIV/0!</v>
      </c>
    </row>
    <row r="56" spans="1:10" ht="32.25" customHeight="1" x14ac:dyDescent="0.25">
      <c r="A56" s="6" t="s">
        <v>84</v>
      </c>
      <c r="B56" s="7" t="s">
        <v>85</v>
      </c>
      <c r="C56" s="21">
        <v>1371770</v>
      </c>
      <c r="D56" s="21">
        <v>3800000</v>
      </c>
      <c r="E56" s="21"/>
      <c r="F56" s="21"/>
      <c r="G56" s="21">
        <v>2545250</v>
      </c>
      <c r="H56" s="21" t="s">
        <v>7</v>
      </c>
      <c r="I56" s="21">
        <f t="shared" si="5"/>
        <v>66.98026315789474</v>
      </c>
      <c r="J56" s="21">
        <f t="shared" si="1"/>
        <v>185.54495287110814</v>
      </c>
    </row>
    <row r="57" spans="1:10" ht="26.25" customHeight="1" x14ac:dyDescent="0.25">
      <c r="A57" s="27" t="s">
        <v>86</v>
      </c>
      <c r="B57" s="28"/>
      <c r="C57" s="20">
        <f>C7+C16+C18+C21+C27+C34+C40+C43+C48+C51+C53+C32</f>
        <v>369487643.91000003</v>
      </c>
      <c r="D57" s="20">
        <f>D7+D16+D18+D21+D27+D34+D40+D43+D48+D51+D53+D32</f>
        <v>1275733064.75</v>
      </c>
      <c r="E57" s="20">
        <f>E7+E16+E18+E21+E27+E34+E40+E43+E48+E53</f>
        <v>425513119.94999999</v>
      </c>
      <c r="F57" s="20">
        <f>F7+F16+F18+F21+F27+F34+F40+F43+F48+F53</f>
        <v>861455420.3599999</v>
      </c>
      <c r="G57" s="20">
        <f>G7+G16+G18+G21+G27+G34+G40+G43+G48+G51+G53+G32</f>
        <v>515919883.15000004</v>
      </c>
      <c r="H57" s="22"/>
      <c r="I57" s="20">
        <f t="shared" si="5"/>
        <v>40.441052866424108</v>
      </c>
      <c r="J57" s="20">
        <f t="shared" si="1"/>
        <v>139.631159973422</v>
      </c>
    </row>
    <row r="58" spans="1:10" ht="4.5" customHeight="1" x14ac:dyDescent="0.25">
      <c r="A58" s="14"/>
      <c r="B58" s="13"/>
      <c r="C58" s="13"/>
      <c r="D58" s="13"/>
      <c r="E58" s="15"/>
      <c r="F58" s="15"/>
      <c r="G58" s="15"/>
      <c r="H58" s="15" t="s">
        <v>87</v>
      </c>
      <c r="I58" s="16"/>
      <c r="J58" s="16"/>
    </row>
    <row r="59" spans="1:10" ht="4.5" hidden="1" customHeight="1" x14ac:dyDescent="0.25">
      <c r="A59" s="17"/>
      <c r="B59" s="17"/>
      <c r="C59" s="17"/>
      <c r="D59" s="17"/>
      <c r="E59" s="17"/>
      <c r="F59" s="17"/>
      <c r="G59" s="17"/>
      <c r="H59" s="17"/>
      <c r="I59" s="16"/>
      <c r="J59" s="16"/>
    </row>
    <row r="60" spans="1:10" s="9" customFormat="1" ht="47.25" x14ac:dyDescent="0.25">
      <c r="A60" s="8" t="s">
        <v>110</v>
      </c>
      <c r="G60" s="9" t="s">
        <v>99</v>
      </c>
      <c r="I60" s="10"/>
      <c r="J60" s="10"/>
    </row>
    <row r="61" spans="1:10" ht="15.75" x14ac:dyDescent="0.25">
      <c r="A61" s="18"/>
      <c r="B61" s="17"/>
      <c r="C61" s="17"/>
      <c r="D61" s="17"/>
      <c r="E61" s="17"/>
      <c r="F61" s="17"/>
      <c r="G61" s="17"/>
      <c r="H61" s="17"/>
      <c r="I61" s="16"/>
      <c r="J61" s="16"/>
    </row>
    <row r="62" spans="1:10" ht="15.75" x14ac:dyDescent="0.25">
      <c r="A62" s="18"/>
      <c r="B62" s="17"/>
      <c r="C62" s="17"/>
      <c r="D62" s="17"/>
      <c r="E62" s="17"/>
      <c r="F62" s="17"/>
      <c r="G62" s="17"/>
      <c r="H62" s="17"/>
      <c r="I62" s="16"/>
      <c r="J62" s="16"/>
    </row>
    <row r="63" spans="1:10" ht="15.75" x14ac:dyDescent="0.25">
      <c r="A63" s="18"/>
      <c r="B63" s="17"/>
      <c r="C63" s="19"/>
      <c r="D63" s="19"/>
      <c r="E63" s="19"/>
      <c r="F63" s="19"/>
      <c r="G63" s="19"/>
      <c r="H63" s="17"/>
      <c r="I63" s="16"/>
      <c r="J63" s="16"/>
    </row>
    <row r="64" spans="1:10" ht="15.75" x14ac:dyDescent="0.25">
      <c r="A64" s="17"/>
      <c r="B64" s="17"/>
      <c r="C64" s="17"/>
      <c r="D64" s="17"/>
      <c r="E64" s="17"/>
      <c r="F64" s="17"/>
      <c r="G64" s="17"/>
      <c r="H64" s="17"/>
      <c r="I64" s="16"/>
      <c r="J64" s="16"/>
    </row>
  </sheetData>
  <mergeCells count="11">
    <mergeCell ref="A57:B57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conditionalFormatting sqref="D33">
    <cfRule type="expression" dxfId="1" priority="1" stopIfTrue="1">
      <formula>OR(RIGHT($B33,2)="00",$B33="Общий итог")=TRUE</formula>
    </cfRule>
    <cfRule type="expression" dxfId="0" priority="2" stopIfTrue="1">
      <formula>AND($D33="")=TRUE</formula>
    </cfRule>
  </conditionalFormatting>
  <pageMargins left="0.11811023622047245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2025-08-13T12:05:44Z</dcterms:modified>
</cp:coreProperties>
</file>